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ristian Saavedra\Downloads\"/>
    </mc:Choice>
  </mc:AlternateContent>
  <bookViews>
    <workbookView xWindow="-105" yWindow="-105" windowWidth="19425" windowHeight="10425" activeTab="2"/>
  </bookViews>
  <sheets>
    <sheet name="Descripción" sheetId="5" r:id="rId1"/>
    <sheet name="Definiciones generales" sheetId="6" r:id="rId2"/>
    <sheet name="Matriz" sheetId="2" r:id="rId3"/>
    <sheet name="Optimización" sheetId="1" r:id="rId4"/>
    <sheet name="Listas" sheetId="4" state="hidden" r:id="rId5"/>
  </sheets>
  <externalReferences>
    <externalReference r:id="rId6"/>
  </externalReferenc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1" l="1"/>
  <c r="L6" i="1" l="1"/>
  <c r="L4" i="1"/>
  <c r="L2" i="1" l="1"/>
  <c r="F11" i="2"/>
  <c r="G13" i="2" s="1"/>
  <c r="G11" i="2"/>
  <c r="H17" i="2" l="1"/>
  <c r="I19" i="2" s="1"/>
  <c r="H15" i="2"/>
  <c r="I17" i="2" s="1"/>
  <c r="H13" i="2"/>
  <c r="I15" i="2" s="1"/>
  <c r="F12" i="2"/>
  <c r="I11" i="2"/>
  <c r="H11" i="2"/>
  <c r="I13" i="2" s="1"/>
  <c r="H8" i="2"/>
  <c r="L14" i="1"/>
  <c r="L13" i="1"/>
  <c r="L12" i="1"/>
  <c r="L11" i="1"/>
  <c r="L10" i="1"/>
  <c r="L9" i="1"/>
  <c r="L8" i="1"/>
  <c r="L7" i="1"/>
  <c r="L3" i="1"/>
  <c r="F14" i="2" l="1"/>
  <c r="F15" i="2" s="1"/>
  <c r="G19" i="2" s="1"/>
  <c r="F13" i="2"/>
  <c r="G15" i="2" s="1"/>
  <c r="F16" i="2" l="1"/>
  <c r="F17" i="2" s="1"/>
  <c r="G17" i="2"/>
  <c r="F18" i="2" l="1"/>
  <c r="F19" i="2" s="1"/>
</calcChain>
</file>

<file path=xl/sharedStrings.xml><?xml version="1.0" encoding="utf-8"?>
<sst xmlns="http://schemas.openxmlformats.org/spreadsheetml/2006/main" count="296" uniqueCount="231">
  <si>
    <t>R Id.</t>
  </si>
  <si>
    <t>Categoría del riesgo</t>
  </si>
  <si>
    <t>RIESGO</t>
  </si>
  <si>
    <t>CAUSA BÁSICA</t>
  </si>
  <si>
    <t>Pers.</t>
  </si>
  <si>
    <t>Inst.</t>
  </si>
  <si>
    <t>Amb.</t>
  </si>
  <si>
    <t>Econ.</t>
  </si>
  <si>
    <t>Tiempo</t>
  </si>
  <si>
    <t>Imag. Clie</t>
  </si>
  <si>
    <t>Otra</t>
  </si>
  <si>
    <t>VALORACIÓN GLOBAL</t>
  </si>
  <si>
    <t>ACCIÓN DE TRATAMIENTO</t>
  </si>
  <si>
    <t>ESTADO DE LA ACCIÓN</t>
  </si>
  <si>
    <t>Estado  del Riesgo</t>
  </si>
  <si>
    <t>OBSERVACIONES</t>
  </si>
  <si>
    <t>R01</t>
  </si>
  <si>
    <t>Montaje y construcción</t>
  </si>
  <si>
    <t>Suspensión del suministro de energía para labores de instalación</t>
  </si>
  <si>
    <t>Desenergización de tablero eléctrico para instalación de medidores</t>
  </si>
  <si>
    <t>C2-L</t>
  </si>
  <si>
    <t>Planificar las labores en un horario que no afecte la jornada laboral normal de la edificación.</t>
  </si>
  <si>
    <t>R02</t>
  </si>
  <si>
    <t>Afectación a partes eléctricas del tablero</t>
  </si>
  <si>
    <t>Daño al tablero debido a error humano (mala conexión del técnico)</t>
  </si>
  <si>
    <t>Contar con personal altamente calificado para la realización de las labores</t>
  </si>
  <si>
    <t>R03</t>
  </si>
  <si>
    <t>Gerenciamiento del proyecto</t>
  </si>
  <si>
    <t>(Si no se instala el control operacional) No realizar seguimiento al desempeño energético de los principales USE del edificio, para optimizar su consumo energético, mejorar la eficiencia y reducir costos operativos.</t>
  </si>
  <si>
    <t>No se cuenta con una estructura de medición, almacenamiento, registro y visualización de parámetros eléctricos</t>
  </si>
  <si>
    <t>D1-L</t>
  </si>
  <si>
    <t>R04</t>
  </si>
  <si>
    <t>Suspensión del proyecto por no tener continuidad en su implementación</t>
  </si>
  <si>
    <t>No se cuenta con un equipo de gestión con roles y funciones definidas para asegurar la correcta implementación del control operacional</t>
  </si>
  <si>
    <t>C3-M</t>
  </si>
  <si>
    <t>Conformar un equipo de gestión de la energía, definir funciones y actividades necesarias para llevar a cabo el control operacional</t>
  </si>
  <si>
    <t>R05</t>
  </si>
  <si>
    <t>Resistencia al cambio por la propuesta de incorporación de nueva herramienta digital</t>
  </si>
  <si>
    <t>Resistencia al cambio que genera el nuevo producto en el flujo de trabajo</t>
  </si>
  <si>
    <t>R06</t>
  </si>
  <si>
    <t xml:space="preserve">Ingeniería </t>
  </si>
  <si>
    <t>Falla de comunicación y/o fallas en el seguimiento y monitoreo de las variables energeticas.
Comunicación remota nula.</t>
  </si>
  <si>
    <t>B3-L</t>
  </si>
  <si>
    <t>R07</t>
  </si>
  <si>
    <t>Confiabilidad en los equipos  de medición</t>
  </si>
  <si>
    <t>Lo equipos seleccionados no cumplan con la  confiabilidad requerida</t>
  </si>
  <si>
    <t xml:space="preserve">En el desarrollo de la ingeniería básica - detallada los equipos seleccionados deben cumplir con todos los requisitos técnicos especificos de la instalación </t>
  </si>
  <si>
    <t>R08</t>
  </si>
  <si>
    <t>Desviaciones en los parámetros de medida</t>
  </si>
  <si>
    <t>Calibración de equipos</t>
  </si>
  <si>
    <t xml:space="preserve">Mantenimientos programados </t>
  </si>
  <si>
    <t>R10</t>
  </si>
  <si>
    <t>Abastecimiento</t>
  </si>
  <si>
    <t>Retrasos en la adquisición de equipos</t>
  </si>
  <si>
    <t>Retraso durante el proceso de compra</t>
  </si>
  <si>
    <t>B2-N</t>
  </si>
  <si>
    <t>Considerar en el cronograma los posibles retrasos y realizar seguimiento semanal al proceso de abastecimiento</t>
  </si>
  <si>
    <t>Demoras en los tiempos de entrega de los equipos por parte del proveedor</t>
  </si>
  <si>
    <t>Selección de proveedores y equipos de importación</t>
  </si>
  <si>
    <t>Seguimiento a los procesos de importación de equipos</t>
  </si>
  <si>
    <t>Valoración</t>
  </si>
  <si>
    <t>A1-N</t>
  </si>
  <si>
    <t>A2-N</t>
  </si>
  <si>
    <t>A3-N</t>
  </si>
  <si>
    <t>A4-L</t>
  </si>
  <si>
    <t>A5-M</t>
  </si>
  <si>
    <t>B1-N</t>
  </si>
  <si>
    <t>B4-M</t>
  </si>
  <si>
    <t>B5-M</t>
  </si>
  <si>
    <t>C1-N</t>
  </si>
  <si>
    <t>C4-M</t>
  </si>
  <si>
    <t>C5-H</t>
  </si>
  <si>
    <t>D2-M</t>
  </si>
  <si>
    <t>D3-M</t>
  </si>
  <si>
    <t>D4-H</t>
  </si>
  <si>
    <t>D5-H</t>
  </si>
  <si>
    <t>E1-M</t>
  </si>
  <si>
    <t>E2-M</t>
  </si>
  <si>
    <t>E3-H</t>
  </si>
  <si>
    <r>
      <t>E4-</t>
    </r>
    <r>
      <rPr>
        <sz val="8"/>
        <color rgb="FFFF0000"/>
        <rFont val="Arial"/>
        <family val="2"/>
      </rPr>
      <t>H</t>
    </r>
  </si>
  <si>
    <t>E5-VH</t>
  </si>
  <si>
    <t>Comisionamiento y arranque</t>
  </si>
  <si>
    <t>Entorno</t>
  </si>
  <si>
    <t>HSE y seguridad física</t>
  </si>
  <si>
    <t>Inmobiliario</t>
  </si>
  <si>
    <t>Legislativo, normativo y/o tributario</t>
  </si>
  <si>
    <t>Calidad y materiales</t>
  </si>
  <si>
    <t>PLAN DE RESPUESTA</t>
  </si>
  <si>
    <t>Aceptar / Asumir</t>
  </si>
  <si>
    <t>Transferir</t>
  </si>
  <si>
    <t>Esta opción podrá ser seleccionada cuando la responsabilidad por el manejo y/o por las consecuencias de la causa identificada, en caso de su ocurrencia, pueda ser trasladada, EN SU TOTALIDAD, a un tercero. Existen diversas alternativas para la transferencia de los riesgos de una organización, la más tradicional es la que realiza a través de la suscripción de pólizas o garantías de seguros. Se determinará la retención o transferencia de los riesgos con la asesoría y el soporte de la Unidad de Gestión de Riesgos. Al realizar transferencias parciales del riesgo se deben generar las acciones de tratamiento para los riesgos secundarios y residuales.</t>
  </si>
  <si>
    <t>Mitigar / Reducir</t>
  </si>
  <si>
    <t>Esta opción deberá ser seleccionada cuando existen actividades y controles tendientes a reducir la probabilidad de ocurrencia de un riesgo y/o minimizar la severidad de su consecuencia (impacto) en caso de suceder. Todos los riesgos producto del ejercicio corporativo de gestión de riesgos de la compañía, con valoración de Medio (M), Alto (H) o Muy Alto (VH), deben contar con acciones que aseguren la eficiencia, eficacia, efectividad, conveniencia y adecuación de las mismas.</t>
  </si>
  <si>
    <t>Eliminar / Evitar</t>
  </si>
  <si>
    <t>Esta opción deberá ser seleccionada cuando las acciones para su tratamiento  no son efectivas en costo y el retorno no es atractivo en relación al riesgo involucrado.</t>
  </si>
  <si>
    <t>Explotar</t>
  </si>
  <si>
    <t>Eliminar la incertidumbre asociada con un riesgo del lado positivo, con el fin de asegurarse que la oportunidad se haga realidad.</t>
  </si>
  <si>
    <t>Esta opción deberá ser seleccionada cuando se toma la decisión (y esta es informada) de aceptar los riesgos cuyo impacto es limitado y donde el tratamiento del mismo es más costoso que los beneficios o retornos potenciales. Esta opción de tratamiento aplica únicamente a los riesgos que han sido valorados como Bajos (L) o Nulos (N). En caso de decidir asumir o aceptar un riesgo con valoración Medio (M), Alto (H) o Muy Alto (VH), se deberá estar acorde con la Política de Retención de Riesgos de la compañía, la decisión puede ser tomada únicamente por el Tomador de decisión final y ser validado en el Comité de Proyectos.</t>
  </si>
  <si>
    <t>Inversión</t>
  </si>
  <si>
    <t>PROGRAMA DE EJECUCIÓN:</t>
  </si>
  <si>
    <t>PROBABILIDAD DE OCURRENCIA</t>
  </si>
  <si>
    <t>Días Calendario</t>
  </si>
  <si>
    <t>A</t>
  </si>
  <si>
    <t>B</t>
  </si>
  <si>
    <t>C</t>
  </si>
  <si>
    <t>D</t>
  </si>
  <si>
    <t>E</t>
  </si>
  <si>
    <t>CONSECUENCIAS</t>
  </si>
  <si>
    <t>OTRA</t>
  </si>
  <si>
    <t>&lt;1%</t>
  </si>
  <si>
    <t>1%-5%</t>
  </si>
  <si>
    <t>5%-25%</t>
  </si>
  <si>
    <t>25%-50%</t>
  </si>
  <si>
    <t>&gt;50%</t>
  </si>
  <si>
    <t>SEVERIDAD</t>
  </si>
  <si>
    <t>HSE y SEG. FÍSICA</t>
  </si>
  <si>
    <t>ALCANCE</t>
  </si>
  <si>
    <t>IMAGEN Y CLIENTES</t>
  </si>
  <si>
    <t>Insignificante</t>
  </si>
  <si>
    <t>Bajo</t>
  </si>
  <si>
    <t>Medio</t>
  </si>
  <si>
    <t>Alto</t>
  </si>
  <si>
    <t>Muy Alto</t>
  </si>
  <si>
    <t>Personas</t>
  </si>
  <si>
    <t>Daños a instalaciones</t>
  </si>
  <si>
    <t>Ambiente</t>
  </si>
  <si>
    <t>Ocurre en
1 de 100
proyectos</t>
  </si>
  <si>
    <t>Ocurre en
1 de 20
proyectos</t>
  </si>
  <si>
    <t>Ocurre en
1 cada 4 proyectos</t>
  </si>
  <si>
    <t>Ocurre
en 1 de 3
proyectos</t>
  </si>
  <si>
    <t>Ocurre en
1 cada 2 proyectos</t>
  </si>
  <si>
    <t>Desde</t>
  </si>
  <si>
    <t>Hasta</t>
  </si>
  <si>
    <t>Una o mas
fatalidades</t>
  </si>
  <si>
    <t>Daño
Total</t>
  </si>
  <si>
    <t>Contaminación
Irreparable</t>
  </si>
  <si>
    <t>&gt;10% 
Programa Ejecución</t>
  </si>
  <si>
    <t>Impacto Internacional</t>
  </si>
  <si>
    <t>M</t>
  </si>
  <si>
    <t>H</t>
  </si>
  <si>
    <t>VH</t>
  </si>
  <si>
    <t>Incapacidad
permanente
(parcial o total)</t>
  </si>
  <si>
    <t>Daño
Mayor</t>
  </si>
  <si>
    <t>Contaminación
Mayor</t>
  </si>
  <si>
    <t>6-&gt;10% 
Programa Ejecución</t>
  </si>
  <si>
    <t>Impacto Nacional</t>
  </si>
  <si>
    <t>L</t>
  </si>
  <si>
    <t>Incapacidad
temporal (&gt;1 día)</t>
  </si>
  <si>
    <t>Daño
Localizado</t>
  </si>
  <si>
    <t>Contaminación
Localizada</t>
  </si>
  <si>
    <t>2-&gt;6% 
Programa Ejecución</t>
  </si>
  <si>
    <t>Impacto Regional</t>
  </si>
  <si>
    <t>N</t>
  </si>
  <si>
    <t>Lesión menor
(sin incapacidad)</t>
  </si>
  <si>
    <t>Daño
Menor</t>
  </si>
  <si>
    <t>Efecto
Menor</t>
  </si>
  <si>
    <t>1-&gt;2% 
Programa Ejecución</t>
  </si>
  <si>
    <t>Impacto Local</t>
  </si>
  <si>
    <t>Lesión leve
(primeros
auxilios)</t>
  </si>
  <si>
    <t>Daño
leve</t>
  </si>
  <si>
    <t>Efecto
Leve</t>
  </si>
  <si>
    <t>&lt;1% 
Programa Ejecución</t>
  </si>
  <si>
    <t>Impacto Interno</t>
  </si>
  <si>
    <t>Nulo</t>
  </si>
  <si>
    <t>Ningún
Incidente</t>
  </si>
  <si>
    <t>Ningún
Daño</t>
  </si>
  <si>
    <t>Ningún
Efecto</t>
  </si>
  <si>
    <t>0% 
Programa Ejecución</t>
  </si>
  <si>
    <t>Ningún Impacto</t>
  </si>
  <si>
    <t>INVERSIÓN</t>
  </si>
  <si>
    <t>R09</t>
  </si>
  <si>
    <t>ESTADO DEL RIESGO</t>
  </si>
  <si>
    <t>Materializado</t>
  </si>
  <si>
    <t>Se determina este estado cuando el evento de riesgo se ha presentado.</t>
  </si>
  <si>
    <t>Cerrado sin Mitigación</t>
  </si>
  <si>
    <t>Se determina este estado cuando la probabilidad de ocurrencia o el impacto esperado cambian o bajan, sin que se hubiera implementado ninguna acción de mitigación.</t>
  </si>
  <si>
    <t>Aceptado</t>
  </si>
  <si>
    <t>Se determina cuando el tomador de decisión y el comité de proyectos aprovechan esta estrategia para los riesgos VH, H ó M.</t>
  </si>
  <si>
    <t>Mitigado</t>
  </si>
  <si>
    <t>Se determina este estado cuando se ha implementado exitosamente alguna de las acciones de mitigación.</t>
  </si>
  <si>
    <t>Mejorado</t>
  </si>
  <si>
    <t>Se determina este estado cuando se ha implementado exitosamente alguna de las acciones de mejoramiento.</t>
  </si>
  <si>
    <t>Latente</t>
  </si>
  <si>
    <t>Se determina este estado cuando la probabilidad de ocurrencia está activa.</t>
  </si>
  <si>
    <t>ESTADO DE LA ACCIÓN DE TRATAMIENTO</t>
  </si>
  <si>
    <t xml:space="preserve">En Retraso </t>
  </si>
  <si>
    <t>Cuando la fecha de inicio definida ya ocurrió pero no se tiene el avance requerido en la acción específica.</t>
  </si>
  <si>
    <t xml:space="preserve"> Vencida</t>
  </si>
  <si>
    <t>Cuando la fecha de finalización ya ocurrió y no se ha desarrollado la acción específica. ( % de avance &lt;100%).</t>
  </si>
  <si>
    <t>Cerrada / Sin Ejecución</t>
  </si>
  <si>
    <t>Cuando NO se desarrolló o se desarrolló parcialmente la acción específica, bien sea por que el riesgo se materializó o ya no aplica.</t>
  </si>
  <si>
    <t>Abierta</t>
  </si>
  <si>
    <t>Cuando la fecha de inicio definida todavía no ha llegado, es decir, según la programación no se ha empezado a realizar ninguna tarea específica de esta actividad.</t>
  </si>
  <si>
    <t>En ejecución</t>
  </si>
  <si>
    <t>Se determina cuando las acciones ya han iniciado su implementación y se encuentran dentro de las fechas planeadas.</t>
  </si>
  <si>
    <t>Cerrada</t>
  </si>
  <si>
    <t>Cuando se ha desarrollado en su totalidad la acción específica. (% de avance = 100%)</t>
  </si>
  <si>
    <t>OBJETIVO</t>
  </si>
  <si>
    <t>Proporcionar una descripción de la matriz de riesgos propuesta en el presente documento</t>
  </si>
  <si>
    <t>DESCRIPCIÓN</t>
  </si>
  <si>
    <t xml:space="preserve">La matriz de riesgos propuesta es una matriz de 6x5, el objetivo es clasificar cada evento como de impacto muy alto, alto, medio o insignificante. Esta calificación se otorga con base en dos parámetros: la severidad y la probabilidad de ocurrencia. </t>
  </si>
  <si>
    <r>
      <t xml:space="preserve">La codificación por colores representa el nivel combinado de probabilidad y severidad de los riesgos identificados. Los riesgos muy altos se representan en rojo, los altos en naranja, los medios en amarillo, los bajos en amarillo (ámbar) y los nulos en verde. A continuación se describen las siglas propuestas en la matriz:
• </t>
    </r>
    <r>
      <rPr>
        <sz val="11"/>
        <color rgb="FFFF0000"/>
        <rFont val="RoBOTO"/>
      </rPr>
      <t xml:space="preserve">VH (Very High): </t>
    </r>
    <r>
      <rPr>
        <sz val="11"/>
        <color theme="1"/>
        <rFont val="RoBOTO"/>
      </rPr>
      <t xml:space="preserve">muy alto
• </t>
    </r>
    <r>
      <rPr>
        <sz val="11"/>
        <color theme="5"/>
        <rFont val="RoBOTO"/>
      </rPr>
      <t xml:space="preserve">H (High): </t>
    </r>
    <r>
      <rPr>
        <sz val="11"/>
        <color theme="1"/>
        <rFont val="RoBOTO"/>
      </rPr>
      <t xml:space="preserve">alto
• </t>
    </r>
    <r>
      <rPr>
        <sz val="11"/>
        <color rgb="FFFFFF00"/>
        <rFont val="RoBOTO"/>
      </rPr>
      <t>M (Medium):</t>
    </r>
    <r>
      <rPr>
        <sz val="11"/>
        <color theme="1"/>
        <rFont val="RoBOTO"/>
      </rPr>
      <t xml:space="preserve"> muy alto
• </t>
    </r>
    <r>
      <rPr>
        <sz val="11"/>
        <color theme="7" tint="0.59999389629810485"/>
        <rFont val="RoBOTO"/>
      </rPr>
      <t>L (Low):</t>
    </r>
    <r>
      <rPr>
        <sz val="11"/>
        <color theme="1"/>
        <rFont val="RoBOTO"/>
      </rPr>
      <t xml:space="preserve"> bajo
• </t>
    </r>
    <r>
      <rPr>
        <sz val="11"/>
        <color rgb="FF00B050"/>
        <rFont val="RoBOTO"/>
      </rPr>
      <t xml:space="preserve">N (Null): </t>
    </r>
    <r>
      <rPr>
        <sz val="11"/>
        <color theme="1"/>
        <rFont val="RoBOTO"/>
      </rPr>
      <t>nulo</t>
    </r>
  </si>
  <si>
    <t>Para la probabilidad (eje X) se evalúan los siguientes 5 niveles: 
• A. insignificante (probabilidad &lt;1%): ocurre en 1 de 100 proyectos
• B. bajo (probabilidad entre el 1% y el 5%): ocurre en 1 de 20 proyectos
• C. medio (probabilidad entre el 5% y el 25%): ocurre en 1 de cada 4 proyectos
• D. alto (probabilidad entre el 25% y el 50%): ocurre en 1 de cada 3 proyectos
• E. muy alto (probabilidad &gt; 50%): ocurre en 1 de cada 2 proyectos</t>
  </si>
  <si>
    <t>La calificación se otorga al combinar la probabilidad con la severidad asignada, por ejemplo: 
Supongamos que vamos a evaluar un riesgo para la categoría de personas. A este riesgo asignamos una probabilidad media de ocurrencia  y una severidad nivel 2 (bajo), la calificación será C2-L, lo cual quiere decir que el nivel de riesgo es bajo.</t>
  </si>
  <si>
    <t>Fallas en la comunicación de los equipos</t>
  </si>
  <si>
    <t>Cuantificar y socializar con las partes interesadas del proyecto, el potencial de ahorro por mejores prácticas operativas. Socializar los beneficios asociados a la implementación de un control operacional, por ejemplo, optimización de la operación y por ende de los costos energéticos, reducción de emisiones, beneficios tributarios.</t>
  </si>
  <si>
    <t>• Daños a instalaciones: tiene como objetivo determinar el nivel de efectos que el peligro puede causar en las instalaciones. La severidad del riesgo se clasifica de la siguiente manera:
1) Nulo: ningún accidente
2) insignificante: daño leve
3) bajo: daño menor
4) medio: daño localizado
5) alto: daño mayor
6) muy alto: daño total</t>
  </si>
  <si>
    <t>• Ambiente:  tiene como objetivo determinar el nivel de efectos que el peligro puede causar al ambiente. La severidad del riesgo se clasifica de la siguiente manera: 
1) Nulo: ningún efecto
2) insignificante: efecto leve
3) bajo: efecto menor
4) medio: contaminación localizada
5) alto: contaminación mayor
6) muy alto: contaminación irreparable</t>
  </si>
  <si>
    <t>• Programación: tiene como objetivo determinar el nivel de efectos que el peligro puede causar con relación al cronograma de ejecución. La severidad del riesgo se clasifica de la siguiente manera: 
1) Nulo: 0% del tiempo
2) insignificante: entre el 0% y el 1% del tiempo
3) bajo: entre el 1% y el 2% del tiempo
4) medio: entre el 2% y 6% del tiempo
5) alto: entre el 6% y el 10% del tiempo
6) muy alto: mayor al 10% del tiempo</t>
  </si>
  <si>
    <t>• Imagen y clientes: tiene como objetivo determinar el nivel de efectos que el peligro puede causar a la imagen de la compañía y los clientes. La severidad del riesgo se clasifica de la siguiente manera: 
1) Nulo: ningún impacto
2) insignificante: impacto interno
3) bajo: impacto local
4) medio: impacto regional
5) alto: impacto nacional
6) muy alto: impacto internacional</t>
  </si>
  <si>
    <t>• Inversión: tiene como objetivo determinar el nivel de efectos que el peligro puede causar en terminos financieros. La severidad del riesgo se clasifica de la siguiente manera: 
1) Nulo: 0% del capex
2) insignificante: entre el 0,5% y el 1% del capex
3) bajo: entre el 0,5% y el 1% del capex
4) medio: entre el 1% y 3% del capex
5) alto: entre el 3% y el 5% del capex
6) muy alto: mayor al 5% del capex</t>
  </si>
  <si>
    <t xml:space="preserve">• Personas: tiene como objetivo determinar el nivel de efectos que el peligro puede causar en las personas. La severidad del riesgo se clasifica de la siguiente manera: 
1) Nulo: ningún daño
2) insignificante: lesion leve
3) bajo: lesión temporal
4) medio: incapacidad temporal
5) alto: incapacidad permanente
6) muy alto: una o más fatalidades </t>
  </si>
  <si>
    <t>En el parámetro de severidad (eje y), se evalúan 6 niveles: 
1) Nulo (calificación 0)
2) Insignificante (calificación 1)
3) Bajo (calificación 2)
4) Medio (calificación 3)
5) Alto (calificación 4)
6) Muy alto (calificación 5).
Este parámetro se evalúa para las siguientes 6 categorías:</t>
  </si>
  <si>
    <t>Incompatibilidad entre los nuevos equipos y sistemas con la instrumentación, cableado e infraestructura previamente instalada.</t>
  </si>
  <si>
    <t>A0-N</t>
  </si>
  <si>
    <t>B0-N</t>
  </si>
  <si>
    <t>C0-N</t>
  </si>
  <si>
    <t>D0-N</t>
  </si>
  <si>
    <t>E0-N</t>
  </si>
  <si>
    <t>Incompatibilidad con sistemas existentes</t>
  </si>
  <si>
    <t>R11</t>
  </si>
  <si>
    <t>Exposición a ataques cibernéticos</t>
  </si>
  <si>
    <t>Incremento de cargas eléctricas</t>
  </si>
  <si>
    <t>En la fase de diseño, evaluar las interfaces y/o protocolos de comunicaciones</t>
  </si>
  <si>
    <t>Realizar un estudio de cargas para validar la capacidad instalada</t>
  </si>
  <si>
    <t>Realizar validaciones periódicas sobre el correcto funcionamiento de los equipos y en la estructura de comunicación y visualización.
Instalar equipos de respaldo energético en los equipos de transmisión</t>
  </si>
  <si>
    <t>Elaborar un estudio de análisis de riesgos de seguridad digital. Establecer firewalls y sistemas de protección en los sistemas de control.</t>
  </si>
  <si>
    <t>Socializar el programa de eficiencia energética, comunicar metas y en especial lo referente al control operacional y la herramienta digital para el seguimiento, con todo el personal de la organización. Realizar capacitaciones en gestión de la energía al personal, con el fin de que conozcan los términos y los indicadores manejados en el tablero.
Los procesos de manejo del cambio operacional deberán comenzar desde la fase conceptual del proyecto y continuar durante todas sus fases.
Implementar el plan de manejo de cambio para su operación, control y gobierno, acompañados de talento humano.</t>
  </si>
  <si>
    <t>Incremento de cargas eléctricas por instalación de nuevos dispositivos</t>
  </si>
  <si>
    <t>R12</t>
  </si>
  <si>
    <t>R13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</si>
</sst>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240A]d&quot; de &quot;mmmm&quot; de &quot;yyyy;@"/>
    <numFmt numFmtId="165" formatCode="#,##0.0"/>
    <numFmt numFmtId="166" formatCode="_-* #,##0\ _p_t_a_-;\-* #,##0\ _p_t_a_-;_-* &quot;-&quot;??\ _p_t_a_-;_-@_-"/>
    <numFmt numFmtId="167" formatCode="&quot;&gt; &quot;0.00%&quot; CAPEX&quot;"/>
    <numFmt numFmtId="169" formatCode="&quot;= &quot;0.00%&quot; CAPEX&quot;"/>
  </numFmts>
  <fonts count="24">
    <font>
      <sz val="11"/>
      <color theme="1"/>
      <name val="Calibri"/>
      <family val="2"/>
      <scheme val="minor"/>
    </font>
    <font>
      <b/>
      <sz val="11"/>
      <color theme="0"/>
      <name val="Calibri"/>
      <family val="2"/>
      <scheme val="minor"/>
    </font>
    <font>
      <sz val="10"/>
      <name val="Arial"/>
      <family val="2"/>
    </font>
    <font>
      <b/>
      <sz val="12"/>
      <color theme="0"/>
      <name val="Roboto"/>
    </font>
    <font>
      <sz val="12"/>
      <color theme="1"/>
      <name val="Calibri"/>
      <family val="2"/>
      <scheme val="minor"/>
    </font>
    <font>
      <sz val="12"/>
      <name val="Roboto"/>
    </font>
    <font>
      <sz val="12"/>
      <color theme="1"/>
      <name val="Roboto"/>
    </font>
    <font>
      <b/>
      <sz val="10"/>
      <name val="Arial"/>
      <family val="2"/>
    </font>
    <font>
      <sz val="8"/>
      <name val="Arial"/>
      <family val="2"/>
    </font>
    <font>
      <sz val="8"/>
      <color rgb="FFFF0000"/>
      <name val="Arial"/>
      <family val="2"/>
    </font>
    <font>
      <sz val="8"/>
      <name val="Calibri"/>
      <family val="2"/>
      <scheme val="minor"/>
    </font>
    <font>
      <sz val="11"/>
      <color theme="1"/>
      <name val="RoBOTO"/>
    </font>
    <font>
      <b/>
      <sz val="11"/>
      <color theme="1"/>
      <name val="RoBOTO"/>
    </font>
    <font>
      <sz val="11"/>
      <color rgb="FFFF0000"/>
      <name val="RoBOTO"/>
    </font>
    <font>
      <sz val="11"/>
      <color theme="5"/>
      <name val="RoBOTO"/>
    </font>
    <font>
      <sz val="11"/>
      <color rgb="FFFFFF00"/>
      <name val="RoBOTO"/>
    </font>
    <font>
      <sz val="11"/>
      <color theme="7" tint="0.59999389629810485"/>
      <name val="RoBOTO"/>
    </font>
    <font>
      <sz val="11"/>
      <color rgb="FF00B050"/>
      <name val="RoBOTO"/>
    </font>
    <font>
      <b/>
      <sz val="11"/>
      <color rgb="FF000000"/>
      <name val="Roboto"/>
    </font>
    <font>
      <sz val="11"/>
      <name val="Roboto"/>
    </font>
    <font>
      <sz val="8"/>
      <name val="Barlow"/>
    </font>
    <font>
      <sz val="8"/>
      <color theme="0"/>
      <name val="Barlow"/>
    </font>
    <font>
      <sz val="8"/>
      <color indexed="12"/>
      <name val="Barlow"/>
    </font>
    <font>
      <sz val="8"/>
      <color indexed="17"/>
      <name val="Barlow"/>
    </font>
  </fonts>
  <fills count="22">
    <fill>
      <patternFill patternType="none"/>
    </fill>
    <fill>
      <patternFill patternType="gray125"/>
    </fill>
    <fill>
      <patternFill patternType="solid">
        <fgColor rgb="FF1B9E40"/>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theme="1"/>
        <bgColor indexed="64"/>
      </patternFill>
    </fill>
    <fill>
      <patternFill patternType="solid">
        <fgColor rgb="FFE26B0A"/>
        <bgColor rgb="FF000000"/>
      </patternFill>
    </fill>
    <fill>
      <patternFill patternType="solid">
        <fgColor rgb="FFFFC000"/>
        <bgColor rgb="FF000000"/>
      </patternFill>
    </fill>
    <fill>
      <patternFill patternType="solid">
        <fgColor rgb="FF92D050"/>
        <bgColor rgb="FF000000"/>
      </patternFill>
    </fill>
    <fill>
      <patternFill patternType="solid">
        <fgColor rgb="FFFFFF00"/>
        <bgColor rgb="FF000000"/>
      </patternFill>
    </fill>
    <fill>
      <patternFill patternType="solid">
        <fgColor theme="0" tint="-0.14999847407452621"/>
        <bgColor indexed="64"/>
      </patternFill>
    </fill>
    <fill>
      <patternFill patternType="solid">
        <fgColor rgb="FFFF9900"/>
        <bgColor indexed="64"/>
      </patternFill>
    </fill>
    <fill>
      <patternFill patternType="solid">
        <fgColor indexed="10"/>
        <bgColor indexed="64"/>
      </patternFill>
    </fill>
    <fill>
      <patternFill patternType="solid">
        <fgColor indexed="11"/>
        <bgColor indexed="64"/>
      </patternFill>
    </fill>
    <fill>
      <patternFill patternType="solid">
        <fgColor rgb="FF00FF00"/>
        <bgColor indexed="64"/>
      </patternFill>
    </fill>
    <fill>
      <patternFill patternType="solid">
        <fgColor rgb="FFFF0000"/>
        <bgColor indexed="64"/>
      </patternFill>
    </fill>
    <fill>
      <patternFill patternType="solid">
        <fgColor rgb="FF66FF33"/>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00B050"/>
        <bgColor indexed="64"/>
      </patternFill>
    </fill>
  </fills>
  <borders count="36">
    <border>
      <left/>
      <right/>
      <top/>
      <bottom/>
      <diagonal/>
    </border>
    <border>
      <left style="thin">
        <color indexed="64"/>
      </left>
      <right style="thin">
        <color indexed="64"/>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style="thin">
        <color theme="0"/>
      </right>
      <top/>
      <bottom/>
      <diagonal/>
    </border>
    <border>
      <left style="thin">
        <color theme="0"/>
      </left>
      <right style="thin">
        <color theme="0"/>
      </right>
      <top/>
      <bottom style="thin">
        <color theme="1" tint="0.34998626667073579"/>
      </bottom>
      <diagonal/>
    </border>
    <border>
      <left style="thin">
        <color theme="0"/>
      </left>
      <right style="thin">
        <color theme="0"/>
      </right>
      <top style="thin">
        <color theme="0"/>
      </top>
      <bottom style="thin">
        <color theme="1" tint="0.34998626667073579"/>
      </bottom>
      <diagonal/>
    </border>
  </borders>
  <cellStyleXfs count="5">
    <xf numFmtId="0" fontId="0" fillId="0" borderId="0"/>
    <xf numFmtId="0" fontId="2" fillId="0" borderId="0"/>
    <xf numFmtId="0" fontId="2" fillId="0" borderId="0"/>
    <xf numFmtId="0" fontId="2" fillId="0" borderId="0"/>
    <xf numFmtId="166" fontId="2" fillId="0" borderId="0" applyFont="0" applyFill="0" applyBorder="0" applyAlignment="0" applyProtection="0"/>
  </cellStyleXfs>
  <cellXfs count="126">
    <xf numFmtId="0" fontId="0" fillId="0" borderId="0" xfId="0"/>
    <xf numFmtId="0" fontId="0" fillId="5" borderId="0" xfId="0" applyFill="1"/>
    <xf numFmtId="164" fontId="3" fillId="2"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4" fillId="0" borderId="0" xfId="0" applyFont="1"/>
    <xf numFmtId="0" fontId="5" fillId="0" borderId="1" xfId="2" applyFont="1" applyBorder="1" applyAlignment="1">
      <alignment horizontal="center" vertical="center" wrapText="1"/>
    </xf>
    <xf numFmtId="0" fontId="5" fillId="0" borderId="1" xfId="2" applyFont="1" applyBorder="1" applyAlignment="1">
      <alignment horizontal="justify" vertical="center" wrapText="1"/>
    </xf>
    <xf numFmtId="49" fontId="5" fillId="3" borderId="2" xfId="0" applyNumberFormat="1" applyFont="1" applyFill="1" applyBorder="1" applyAlignment="1" applyProtection="1">
      <alignment vertical="center" wrapText="1"/>
      <protection locked="0"/>
    </xf>
    <xf numFmtId="0" fontId="5" fillId="3" borderId="2" xfId="0" applyFont="1" applyFill="1" applyBorder="1" applyAlignment="1">
      <alignment horizontal="center" vertical="center" wrapText="1"/>
    </xf>
    <xf numFmtId="14" fontId="5" fillId="0" borderId="1" xfId="1" applyNumberFormat="1" applyFont="1" applyBorder="1" applyAlignment="1" applyProtection="1">
      <alignment horizontal="left" vertical="center" wrapText="1"/>
      <protection locked="0"/>
    </xf>
    <xf numFmtId="14" fontId="5" fillId="0" borderId="1" xfId="1" applyNumberFormat="1" applyFont="1" applyBorder="1" applyAlignment="1" applyProtection="1">
      <alignment horizontal="center" vertical="center" wrapText="1"/>
      <protection locked="0"/>
    </xf>
    <xf numFmtId="0" fontId="6" fillId="0" borderId="0" xfId="0" applyFont="1"/>
    <xf numFmtId="0" fontId="5" fillId="0" borderId="1" xfId="2" applyFont="1" applyBorder="1" applyAlignment="1">
      <alignment horizontal="left" vertical="center" wrapText="1"/>
    </xf>
    <xf numFmtId="0" fontId="5" fillId="0" borderId="1" xfId="2" applyFont="1" applyBorder="1" applyAlignment="1">
      <alignment vertical="center" wrapText="1"/>
    </xf>
    <xf numFmtId="0" fontId="7" fillId="0" borderId="3" xfId="0" applyFont="1" applyBorder="1" applyAlignment="1">
      <alignment horizontal="left" vertical="center" wrapText="1"/>
    </xf>
    <xf numFmtId="0" fontId="8" fillId="0" borderId="4" xfId="0" applyFont="1" applyBorder="1" applyAlignment="1" applyProtection="1">
      <alignment horizontal="left" vertical="center"/>
      <protection locked="0"/>
    </xf>
    <xf numFmtId="0" fontId="0" fillId="0" borderId="5" xfId="0" applyBorder="1" applyAlignment="1">
      <alignment horizontal="left" vertical="center"/>
    </xf>
    <xf numFmtId="0" fontId="1" fillId="6" borderId="2" xfId="0" applyFont="1" applyFill="1" applyBorder="1" applyAlignment="1">
      <alignment vertical="center"/>
    </xf>
    <xf numFmtId="0" fontId="11" fillId="0" borderId="0" xfId="0" applyFont="1"/>
    <xf numFmtId="0" fontId="11" fillId="0" borderId="0" xfId="0" applyFont="1" applyAlignment="1">
      <alignment vertical="center" wrapText="1"/>
    </xf>
    <xf numFmtId="0" fontId="19" fillId="7" borderId="9" xfId="1" applyFont="1" applyFill="1" applyBorder="1" applyAlignment="1">
      <alignment horizontal="center" vertical="center" wrapText="1"/>
    </xf>
    <xf numFmtId="0" fontId="11" fillId="8" borderId="9" xfId="0" applyFont="1" applyFill="1" applyBorder="1" applyAlignment="1">
      <alignment horizontal="center" vertical="center" wrapText="1"/>
    </xf>
    <xf numFmtId="0" fontId="19" fillId="9" borderId="9" xfId="1" applyFont="1" applyFill="1" applyBorder="1" applyAlignment="1">
      <alignment horizontal="center" vertical="center" wrapText="1"/>
    </xf>
    <xf numFmtId="0" fontId="19" fillId="10" borderId="9" xfId="1" applyFont="1" applyFill="1" applyBorder="1" applyAlignment="1">
      <alignment horizontal="center" vertical="center" wrapText="1"/>
    </xf>
    <xf numFmtId="0" fontId="11" fillId="9" borderId="11" xfId="0" applyFont="1" applyFill="1" applyBorder="1" applyAlignment="1">
      <alignment horizontal="center" vertical="center"/>
    </xf>
    <xf numFmtId="0" fontId="11" fillId="16" borderId="9"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17" borderId="9"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11" fillId="0" borderId="0" xfId="0" applyFont="1" applyAlignment="1">
      <alignment horizontal="left" wrapText="1"/>
    </xf>
    <xf numFmtId="0" fontId="11" fillId="16" borderId="9" xfId="0" applyFont="1" applyFill="1" applyBorder="1" applyAlignment="1">
      <alignment horizontal="center" vertical="center"/>
    </xf>
    <xf numFmtId="0" fontId="11" fillId="18" borderId="9" xfId="0" applyFont="1" applyFill="1" applyBorder="1" applyAlignment="1">
      <alignment horizontal="center" vertical="center"/>
    </xf>
    <xf numFmtId="0" fontId="11" fillId="5" borderId="9" xfId="0" applyFont="1" applyFill="1" applyBorder="1" applyAlignment="1">
      <alignment horizontal="center" vertical="center"/>
    </xf>
    <xf numFmtId="0" fontId="11" fillId="17" borderId="11" xfId="0" applyFont="1" applyFill="1" applyBorder="1" applyAlignment="1">
      <alignment horizontal="center" vertical="center"/>
    </xf>
    <xf numFmtId="49" fontId="5" fillId="3" borderId="1" xfId="0" applyNumberFormat="1" applyFont="1" applyFill="1" applyBorder="1" applyAlignment="1" applyProtection="1">
      <alignment vertical="center" wrapText="1"/>
      <protection locked="0"/>
    </xf>
    <xf numFmtId="0" fontId="5" fillId="3" borderId="1" xfId="0" applyFont="1" applyFill="1" applyBorder="1" applyAlignment="1">
      <alignment horizontal="center" vertical="center" wrapText="1"/>
    </xf>
    <xf numFmtId="0" fontId="11" fillId="0" borderId="17" xfId="0" applyFont="1" applyBorder="1" applyAlignment="1">
      <alignment horizontal="left" vertical="center" wrapText="1"/>
    </xf>
    <xf numFmtId="0" fontId="11" fillId="0" borderId="0" xfId="0" applyFont="1" applyAlignment="1">
      <alignment horizontal="left" vertical="center" wrapText="1"/>
    </xf>
    <xf numFmtId="0" fontId="11" fillId="0" borderId="18" xfId="0" applyFont="1" applyBorder="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4" xfId="0" applyFont="1" applyBorder="1" applyAlignment="1">
      <alignment horizontal="left" vertical="center" wrapText="1"/>
    </xf>
    <xf numFmtId="0" fontId="12" fillId="19" borderId="1" xfId="0" applyFont="1" applyFill="1" applyBorder="1" applyAlignment="1">
      <alignment horizontal="center" vertical="center"/>
    </xf>
    <xf numFmtId="0" fontId="11" fillId="0" borderId="1" xfId="0" applyFont="1" applyBorder="1" applyAlignment="1">
      <alignment horizontal="left" vertical="center"/>
    </xf>
    <xf numFmtId="0" fontId="11" fillId="0" borderId="1" xfId="0" applyFont="1" applyBorder="1" applyAlignment="1">
      <alignment horizontal="justify" vertical="center" wrapText="1"/>
    </xf>
    <xf numFmtId="0" fontId="11" fillId="0" borderId="10" xfId="0" applyFont="1" applyBorder="1" applyAlignment="1">
      <alignment horizontal="justify" vertical="center" wrapText="1"/>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12" fillId="0" borderId="6" xfId="0" applyFont="1" applyBorder="1" applyAlignment="1">
      <alignment horizontal="center" wrapText="1"/>
    </xf>
    <xf numFmtId="0" fontId="12" fillId="0" borderId="7" xfId="0" applyFont="1" applyBorder="1" applyAlignment="1">
      <alignment horizontal="center" wrapText="1"/>
    </xf>
    <xf numFmtId="0" fontId="12" fillId="0" borderId="8" xfId="0" applyFont="1" applyBorder="1" applyAlignment="1">
      <alignment horizontal="center" wrapText="1"/>
    </xf>
    <xf numFmtId="0" fontId="18" fillId="0" borderId="6" xfId="0" applyFont="1" applyBorder="1" applyAlignment="1">
      <alignment horizontal="center" wrapText="1"/>
    </xf>
    <xf numFmtId="0" fontId="18" fillId="0" borderId="7" xfId="0" applyFont="1" applyBorder="1" applyAlignment="1">
      <alignment horizontal="center" wrapText="1"/>
    </xf>
    <xf numFmtId="0" fontId="18" fillId="0" borderId="8" xfId="0" applyFont="1" applyBorder="1" applyAlignment="1">
      <alignment horizontal="center" wrapText="1"/>
    </xf>
    <xf numFmtId="0" fontId="20" fillId="20" borderId="19" xfId="3" applyFont="1" applyFill="1" applyBorder="1" applyAlignment="1">
      <alignment horizontal="center" vertical="center" wrapText="1"/>
    </xf>
    <xf numFmtId="0" fontId="20" fillId="20" borderId="20" xfId="3" applyFont="1" applyFill="1" applyBorder="1" applyAlignment="1">
      <alignment horizontal="center" vertical="center" wrapText="1"/>
    </xf>
    <xf numFmtId="165" fontId="20" fillId="11" borderId="19" xfId="3" applyNumberFormat="1" applyFont="1" applyFill="1" applyBorder="1" applyAlignment="1">
      <alignment horizontal="center" vertical="center" wrapText="1"/>
    </xf>
    <xf numFmtId="165" fontId="20" fillId="11" borderId="20" xfId="3" applyNumberFormat="1" applyFont="1" applyFill="1" applyBorder="1" applyAlignment="1">
      <alignment horizontal="center" vertical="center" wrapText="1"/>
    </xf>
    <xf numFmtId="0" fontId="20" fillId="20" borderId="21" xfId="3" applyFont="1" applyFill="1" applyBorder="1" applyAlignment="1">
      <alignment horizontal="center" vertical="center" wrapText="1"/>
    </xf>
    <xf numFmtId="0" fontId="20" fillId="11" borderId="22" xfId="4" applyNumberFormat="1" applyFont="1" applyFill="1" applyBorder="1" applyAlignment="1">
      <alignment horizontal="center" vertical="center" wrapText="1"/>
    </xf>
    <xf numFmtId="0" fontId="20" fillId="11" borderId="19" xfId="3" applyFont="1" applyFill="1" applyBorder="1" applyAlignment="1">
      <alignment horizontal="center" vertical="center" wrapText="1"/>
    </xf>
    <xf numFmtId="0" fontId="20" fillId="11" borderId="20" xfId="3" applyFont="1" applyFill="1" applyBorder="1" applyAlignment="1">
      <alignment horizontal="center" vertical="center" wrapText="1"/>
    </xf>
    <xf numFmtId="0" fontId="21" fillId="21" borderId="23" xfId="3" applyFont="1" applyFill="1" applyBorder="1" applyAlignment="1">
      <alignment horizontal="center" vertical="center" wrapText="1"/>
    </xf>
    <xf numFmtId="0" fontId="21" fillId="21" borderId="24" xfId="3" applyFont="1" applyFill="1" applyBorder="1" applyAlignment="1">
      <alignment horizontal="center" vertical="center" wrapText="1"/>
    </xf>
    <xf numFmtId="0" fontId="21" fillId="21" borderId="25" xfId="3" applyFont="1" applyFill="1" applyBorder="1" applyAlignment="1">
      <alignment horizontal="center" vertical="center" wrapText="1"/>
    </xf>
    <xf numFmtId="0" fontId="20" fillId="20" borderId="26" xfId="3" applyFont="1" applyFill="1" applyBorder="1" applyAlignment="1">
      <alignment horizontal="center" vertical="center" wrapText="1"/>
    </xf>
    <xf numFmtId="0" fontId="20" fillId="20" borderId="27" xfId="3" applyFont="1" applyFill="1" applyBorder="1" applyAlignment="1">
      <alignment horizontal="center" vertical="center" wrapText="1"/>
    </xf>
    <xf numFmtId="165" fontId="20" fillId="11" borderId="26" xfId="3" applyNumberFormat="1" applyFont="1" applyFill="1" applyBorder="1" applyAlignment="1">
      <alignment horizontal="center" vertical="center" wrapText="1"/>
    </xf>
    <xf numFmtId="165" fontId="20" fillId="11" borderId="27" xfId="3" applyNumberFormat="1" applyFont="1" applyFill="1" applyBorder="1" applyAlignment="1">
      <alignment horizontal="center" vertical="center" wrapText="1"/>
    </xf>
    <xf numFmtId="0" fontId="20" fillId="20" borderId="28" xfId="3" applyFont="1" applyFill="1" applyBorder="1" applyAlignment="1">
      <alignment horizontal="center" vertical="center" wrapText="1"/>
    </xf>
    <xf numFmtId="0" fontId="20" fillId="11" borderId="29" xfId="4" applyNumberFormat="1" applyFont="1" applyFill="1" applyBorder="1" applyAlignment="1">
      <alignment horizontal="center" vertical="center" wrapText="1"/>
    </xf>
    <xf numFmtId="0" fontId="20" fillId="11" borderId="26" xfId="3" applyFont="1" applyFill="1" applyBorder="1" applyAlignment="1">
      <alignment horizontal="center" vertical="center" wrapText="1"/>
    </xf>
    <xf numFmtId="0" fontId="20" fillId="11" borderId="27" xfId="3" applyFont="1" applyFill="1" applyBorder="1" applyAlignment="1">
      <alignment horizontal="center" vertical="center" wrapText="1"/>
    </xf>
    <xf numFmtId="0" fontId="20" fillId="11" borderId="30" xfId="3" applyFont="1" applyFill="1" applyBorder="1" applyAlignment="1">
      <alignment horizontal="center" vertical="center" wrapText="1"/>
    </xf>
    <xf numFmtId="0" fontId="20" fillId="20" borderId="23" xfId="3" applyFont="1" applyFill="1" applyBorder="1" applyAlignment="1" applyProtection="1">
      <alignment horizontal="center" vertical="center" wrapText="1"/>
      <protection locked="0"/>
    </xf>
    <xf numFmtId="0" fontId="20" fillId="20" borderId="24" xfId="3" applyFont="1" applyFill="1" applyBorder="1" applyAlignment="1" applyProtection="1">
      <alignment horizontal="center" vertical="center" wrapText="1"/>
      <protection locked="0"/>
    </xf>
    <xf numFmtId="0" fontId="20" fillId="20" borderId="25" xfId="3" applyFont="1" applyFill="1" applyBorder="1" applyAlignment="1" applyProtection="1">
      <alignment horizontal="center" vertical="center" wrapText="1"/>
      <protection locked="0"/>
    </xf>
    <xf numFmtId="0" fontId="20" fillId="20" borderId="30" xfId="3" applyFont="1" applyFill="1" applyBorder="1" applyAlignment="1">
      <alignment horizontal="center" vertical="center" wrapText="1"/>
    </xf>
    <xf numFmtId="0" fontId="21" fillId="21" borderId="19" xfId="3" applyFont="1" applyFill="1" applyBorder="1" applyAlignment="1">
      <alignment horizontal="center" vertical="center" wrapText="1"/>
    </xf>
    <xf numFmtId="0" fontId="21" fillId="21" borderId="20" xfId="3" applyFont="1" applyFill="1" applyBorder="1" applyAlignment="1">
      <alignment horizontal="center" vertical="center" wrapText="1"/>
    </xf>
    <xf numFmtId="0" fontId="21" fillId="21" borderId="22" xfId="3" applyFont="1" applyFill="1" applyBorder="1" applyAlignment="1">
      <alignment horizontal="center" vertical="center" wrapText="1"/>
    </xf>
    <xf numFmtId="0" fontId="21" fillId="21" borderId="30" xfId="3" applyFont="1" applyFill="1" applyBorder="1" applyAlignment="1">
      <alignment horizontal="center" vertical="center" wrapText="1"/>
    </xf>
    <xf numFmtId="0" fontId="21" fillId="21" borderId="31" xfId="3" applyFont="1" applyFill="1" applyBorder="1" applyAlignment="1">
      <alignment horizontal="center" vertical="center" wrapText="1"/>
    </xf>
    <xf numFmtId="0" fontId="21" fillId="21" borderId="32" xfId="3" applyFont="1" applyFill="1" applyBorder="1" applyAlignment="1">
      <alignment horizontal="center" vertical="center" wrapText="1"/>
    </xf>
    <xf numFmtId="0" fontId="21" fillId="21" borderId="22" xfId="3" applyFont="1" applyFill="1" applyBorder="1" applyAlignment="1">
      <alignment horizontal="center" vertical="center" textRotation="90" wrapText="1"/>
    </xf>
    <xf numFmtId="3" fontId="21" fillId="21" borderId="19" xfId="3" applyNumberFormat="1" applyFont="1" applyFill="1" applyBorder="1" applyAlignment="1">
      <alignment horizontal="center" vertical="center" wrapText="1"/>
    </xf>
    <xf numFmtId="3" fontId="21" fillId="21" borderId="20" xfId="3" applyNumberFormat="1" applyFont="1" applyFill="1" applyBorder="1" applyAlignment="1">
      <alignment horizontal="center" vertical="center" wrapText="1"/>
    </xf>
    <xf numFmtId="0" fontId="21" fillId="21" borderId="33" xfId="3" applyFont="1" applyFill="1" applyBorder="1" applyAlignment="1">
      <alignment horizontal="center" vertical="center" wrapText="1"/>
    </xf>
    <xf numFmtId="0" fontId="21" fillId="21" borderId="33" xfId="3" applyFont="1" applyFill="1" applyBorder="1" applyAlignment="1">
      <alignment horizontal="center" vertical="center" textRotation="90" wrapText="1"/>
    </xf>
    <xf numFmtId="3" fontId="21" fillId="21" borderId="26" xfId="3" applyNumberFormat="1" applyFont="1" applyFill="1" applyBorder="1" applyAlignment="1">
      <alignment horizontal="center" vertical="center" wrapText="1"/>
    </xf>
    <xf numFmtId="3" fontId="21" fillId="21" borderId="27" xfId="3" applyNumberFormat="1" applyFont="1" applyFill="1" applyBorder="1" applyAlignment="1">
      <alignment horizontal="center" vertical="center" wrapText="1"/>
    </xf>
    <xf numFmtId="0" fontId="21" fillId="21" borderId="26" xfId="3" applyFont="1" applyFill="1" applyBorder="1" applyAlignment="1">
      <alignment horizontal="center" vertical="center" wrapText="1"/>
    </xf>
    <xf numFmtId="0" fontId="21" fillId="21" borderId="27" xfId="3" applyFont="1" applyFill="1" applyBorder="1" applyAlignment="1">
      <alignment horizontal="center" vertical="center" wrapText="1"/>
    </xf>
    <xf numFmtId="0" fontId="21" fillId="21" borderId="29" xfId="3" applyFont="1" applyFill="1" applyBorder="1" applyAlignment="1">
      <alignment horizontal="center" vertical="center" textRotation="90" wrapText="1"/>
    </xf>
    <xf numFmtId="0" fontId="21" fillId="21" borderId="29" xfId="3" applyFont="1" applyFill="1" applyBorder="1" applyAlignment="1">
      <alignment horizontal="center" vertical="center" wrapText="1"/>
    </xf>
    <xf numFmtId="0" fontId="20" fillId="11" borderId="22" xfId="3" applyFont="1" applyFill="1" applyBorder="1" applyAlignment="1">
      <alignment horizontal="center" vertical="center" wrapText="1"/>
    </xf>
    <xf numFmtId="0" fontId="20" fillId="0" borderId="22" xfId="3" applyFont="1" applyBorder="1" applyAlignment="1">
      <alignment horizontal="center" vertical="center" wrapText="1"/>
    </xf>
    <xf numFmtId="167" fontId="20" fillId="0" borderId="23" xfId="3" applyNumberFormat="1" applyFont="1" applyBorder="1" applyAlignment="1">
      <alignment horizontal="center" vertical="center" wrapText="1"/>
    </xf>
    <xf numFmtId="167" fontId="20" fillId="0" borderId="25" xfId="3" applyNumberFormat="1" applyFont="1" applyBorder="1" applyAlignment="1">
      <alignment horizontal="center" vertical="center" wrapText="1"/>
    </xf>
    <xf numFmtId="0" fontId="20" fillId="0" borderId="23" xfId="3" applyFont="1" applyBorder="1" applyAlignment="1">
      <alignment horizontal="center" vertical="center" wrapText="1"/>
    </xf>
    <xf numFmtId="0" fontId="20" fillId="0" borderId="25" xfId="3" applyFont="1" applyBorder="1" applyAlignment="1">
      <alignment horizontal="center" vertical="center" wrapText="1"/>
    </xf>
    <xf numFmtId="0" fontId="20" fillId="5" borderId="22" xfId="3" applyFont="1" applyFill="1" applyBorder="1" applyAlignment="1">
      <alignment horizontal="center" vertical="center" wrapText="1"/>
    </xf>
    <xf numFmtId="0" fontId="20" fillId="12" borderId="22" xfId="3" applyFont="1" applyFill="1" applyBorder="1" applyAlignment="1">
      <alignment horizontal="center" vertical="center" wrapText="1"/>
    </xf>
    <xf numFmtId="0" fontId="20" fillId="13" borderId="22" xfId="3" applyFont="1" applyFill="1" applyBorder="1" applyAlignment="1">
      <alignment horizontal="center" vertical="center" wrapText="1"/>
    </xf>
    <xf numFmtId="0" fontId="20" fillId="11" borderId="29" xfId="3" applyFont="1" applyFill="1" applyBorder="1" applyAlignment="1">
      <alignment horizontal="center" vertical="center" wrapText="1"/>
    </xf>
    <xf numFmtId="0" fontId="20" fillId="0" borderId="29" xfId="3" applyFont="1" applyBorder="1" applyAlignment="1">
      <alignment horizontal="center" vertical="center" wrapText="1"/>
    </xf>
    <xf numFmtId="3" fontId="22" fillId="0" borderId="30" xfId="3" applyNumberFormat="1" applyFont="1" applyBorder="1" applyAlignment="1">
      <alignment horizontal="center" vertical="center" wrapText="1"/>
    </xf>
    <xf numFmtId="165" fontId="23" fillId="0" borderId="30" xfId="3" applyNumberFormat="1" applyFont="1" applyBorder="1" applyAlignment="1">
      <alignment horizontal="center" vertical="center" wrapText="1"/>
    </xf>
    <xf numFmtId="0" fontId="20" fillId="5" borderId="29" xfId="3" applyFont="1" applyFill="1" applyBorder="1" applyAlignment="1">
      <alignment horizontal="center" vertical="center" wrapText="1"/>
    </xf>
    <xf numFmtId="0" fontId="20" fillId="12" borderId="29" xfId="3" applyFont="1" applyFill="1" applyBorder="1" applyAlignment="1">
      <alignment horizontal="center" vertical="center" wrapText="1"/>
    </xf>
    <xf numFmtId="0" fontId="20" fillId="13" borderId="29" xfId="3" applyFont="1" applyFill="1" applyBorder="1" applyAlignment="1">
      <alignment horizontal="center" vertical="center" wrapText="1"/>
    </xf>
    <xf numFmtId="0" fontId="20" fillId="4" borderId="22" xfId="3" applyFont="1" applyFill="1" applyBorder="1" applyAlignment="1">
      <alignment horizontal="center" vertical="center" wrapText="1"/>
    </xf>
    <xf numFmtId="0" fontId="20" fillId="4" borderId="29" xfId="3" applyFont="1" applyFill="1" applyBorder="1" applyAlignment="1">
      <alignment horizontal="center" vertical="center" wrapText="1"/>
    </xf>
    <xf numFmtId="0" fontId="20" fillId="14" borderId="22" xfId="3" applyFont="1" applyFill="1" applyBorder="1" applyAlignment="1">
      <alignment horizontal="center" vertical="center" wrapText="1"/>
    </xf>
    <xf numFmtId="0" fontId="20" fillId="14" borderId="29" xfId="3" applyFont="1" applyFill="1" applyBorder="1" applyAlignment="1">
      <alignment horizontal="center" vertical="center" wrapText="1"/>
    </xf>
    <xf numFmtId="0" fontId="20" fillId="15" borderId="22" xfId="3" applyFont="1" applyFill="1" applyBorder="1" applyAlignment="1">
      <alignment horizontal="center" vertical="center" wrapText="1"/>
    </xf>
    <xf numFmtId="0" fontId="20" fillId="15" borderId="29" xfId="3" applyFont="1" applyFill="1" applyBorder="1" applyAlignment="1">
      <alignment horizontal="center" vertical="center" wrapText="1"/>
    </xf>
    <xf numFmtId="169" fontId="20" fillId="0" borderId="23" xfId="3" applyNumberFormat="1" applyFont="1" applyBorder="1" applyAlignment="1">
      <alignment horizontal="center" vertical="center" wrapText="1"/>
    </xf>
    <xf numFmtId="169" fontId="20" fillId="0" borderId="25" xfId="3" applyNumberFormat="1" applyFont="1" applyBorder="1" applyAlignment="1">
      <alignment horizontal="center" vertical="center" wrapText="1"/>
    </xf>
    <xf numFmtId="0" fontId="20" fillId="11" borderId="34" xfId="3" applyFont="1" applyFill="1" applyBorder="1" applyAlignment="1">
      <alignment horizontal="center" vertical="center" wrapText="1"/>
    </xf>
    <xf numFmtId="0" fontId="20" fillId="0" borderId="34" xfId="3" applyFont="1" applyBorder="1" applyAlignment="1">
      <alignment horizontal="center" vertical="center" wrapText="1"/>
    </xf>
    <xf numFmtId="3" fontId="22" fillId="0" borderId="35" xfId="3" applyNumberFormat="1" applyFont="1" applyBorder="1" applyAlignment="1">
      <alignment horizontal="center" vertical="center" wrapText="1"/>
    </xf>
    <xf numFmtId="165" fontId="23" fillId="0" borderId="35" xfId="3" applyNumberFormat="1" applyFont="1" applyBorder="1" applyAlignment="1">
      <alignment horizontal="center" vertical="center" wrapText="1"/>
    </xf>
    <xf numFmtId="0" fontId="20" fillId="14" borderId="34" xfId="3" applyFont="1" applyFill="1" applyBorder="1" applyAlignment="1">
      <alignment horizontal="center" vertical="center" wrapText="1"/>
    </xf>
  </cellXfs>
  <cellStyles count="5">
    <cellStyle name="Millares 2" xfId="4"/>
    <cellStyle name="Normal" xfId="0" builtinId="0"/>
    <cellStyle name="Normal 2" xfId="2"/>
    <cellStyle name="Normal 3" xfId="3"/>
    <cellStyle name="Normal 5" xfId="1"/>
  </cellStyles>
  <dxfs count="42">
    <dxf>
      <font>
        <b/>
        <i val="0"/>
      </font>
      <fill>
        <patternFill>
          <bgColor rgb="FFFF0000"/>
        </patternFill>
      </fill>
    </dxf>
    <dxf>
      <fill>
        <patternFill>
          <bgColor rgb="FFFFC000"/>
        </patternFill>
      </fill>
    </dxf>
    <dxf>
      <fill>
        <patternFill>
          <bgColor rgb="FFFFFF00"/>
        </patternFill>
      </fill>
    </dxf>
    <dxf>
      <font>
        <b/>
        <i val="0"/>
      </font>
      <fill>
        <patternFill>
          <bgColor rgb="FF00FF00"/>
        </patternFill>
      </fill>
    </dxf>
    <dxf>
      <font>
        <b/>
        <i val="0"/>
      </font>
      <fill>
        <patternFill>
          <bgColor rgb="FFFF0000"/>
        </patternFill>
      </fill>
    </dxf>
    <dxf>
      <font>
        <b/>
        <i val="0"/>
      </font>
      <fill>
        <patternFill>
          <bgColor rgb="FF00FF00"/>
        </patternFill>
      </fill>
    </dxf>
    <dxf>
      <fill>
        <patternFill>
          <bgColor rgb="FFFFFF00"/>
        </patternFill>
      </fill>
    </dxf>
    <dxf>
      <fill>
        <patternFill>
          <bgColor rgb="FFFFC000"/>
        </patternFill>
      </fill>
    </dxf>
    <dxf>
      <font>
        <b/>
        <i val="0"/>
      </font>
      <fill>
        <patternFill>
          <bgColor rgb="FF00FF00"/>
        </patternFill>
      </fill>
    </dxf>
    <dxf>
      <font>
        <b/>
        <i val="0"/>
      </font>
      <fill>
        <patternFill>
          <bgColor rgb="FFFF0000"/>
        </patternFill>
      </fill>
    </dxf>
    <dxf>
      <font>
        <b/>
        <i val="0"/>
      </font>
      <fill>
        <patternFill>
          <bgColor rgb="FF00FF00"/>
        </patternFill>
      </fill>
    </dxf>
    <dxf>
      <fill>
        <patternFill>
          <bgColor rgb="FFFFFF00"/>
        </patternFill>
      </fill>
    </dxf>
    <dxf>
      <fill>
        <patternFill>
          <bgColor rgb="FFFFC000"/>
        </patternFill>
      </fill>
    </dxf>
    <dxf>
      <font>
        <b/>
        <i val="0"/>
      </font>
      <fill>
        <patternFill>
          <bgColor rgb="FFFF0000"/>
        </patternFill>
      </fill>
    </dxf>
    <dxf>
      <fill>
        <patternFill>
          <bgColor rgb="FFFFFF00"/>
        </patternFill>
      </fill>
    </dxf>
    <dxf>
      <fill>
        <patternFill>
          <bgColor rgb="FFFFC000"/>
        </patternFill>
      </fill>
    </dxf>
    <dxf>
      <font>
        <b/>
        <i val="0"/>
      </font>
      <fill>
        <patternFill>
          <bgColor rgb="FFFF0000"/>
        </patternFill>
      </fill>
    </dxf>
    <dxf>
      <fill>
        <patternFill>
          <bgColor rgb="FFFFFF00"/>
        </patternFill>
      </fill>
    </dxf>
    <dxf>
      <font>
        <b/>
        <i val="0"/>
      </font>
      <fill>
        <patternFill>
          <bgColor rgb="FF00FF00"/>
        </patternFill>
      </fill>
    </dxf>
    <dxf>
      <fill>
        <patternFill>
          <bgColor rgb="FFFFC000"/>
        </patternFill>
      </fill>
    </dxf>
    <dxf>
      <font>
        <b/>
        <i val="0"/>
      </font>
      <fill>
        <patternFill>
          <bgColor rgb="FFFF0000"/>
        </patternFill>
      </fill>
    </dxf>
    <dxf>
      <font>
        <b/>
        <i val="0"/>
      </font>
      <fill>
        <patternFill>
          <bgColor rgb="FF00FF00"/>
        </patternFill>
      </fill>
    </dxf>
    <dxf>
      <fill>
        <patternFill>
          <bgColor rgb="FFFFFF00"/>
        </patternFill>
      </fill>
    </dxf>
    <dxf>
      <fill>
        <patternFill>
          <bgColor rgb="FFFFC000"/>
        </patternFill>
      </fill>
    </dxf>
    <dxf>
      <font>
        <b/>
        <i val="0"/>
      </font>
      <fill>
        <patternFill>
          <bgColor rgb="FFFF0000"/>
        </patternFill>
      </fill>
    </dxf>
    <dxf>
      <font>
        <b/>
        <i val="0"/>
      </font>
      <fill>
        <patternFill>
          <bgColor rgb="FFFF0000"/>
        </patternFill>
      </fill>
    </dxf>
    <dxf>
      <font>
        <b/>
        <i val="0"/>
      </font>
      <fill>
        <patternFill>
          <bgColor rgb="FF00FF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99CC00"/>
        </patternFill>
      </fill>
    </dxf>
    <dxf>
      <fill>
        <patternFill>
          <bgColor rgb="FFFF0000"/>
        </patternFill>
      </fill>
    </dxf>
    <dxf>
      <fill>
        <patternFill>
          <bgColor rgb="FFFFC000"/>
        </patternFill>
      </fill>
    </dxf>
    <dxf>
      <fill>
        <patternFill>
          <bgColor rgb="FFFFFF00"/>
        </patternFill>
      </fill>
    </dxf>
    <dxf>
      <fill>
        <patternFill>
          <bgColor rgb="FF99CC00"/>
        </patternFill>
      </fill>
    </dxf>
    <dxf>
      <fill>
        <patternFill>
          <bgColor rgb="FF00FF00"/>
        </patternFill>
      </fill>
    </dxf>
    <dxf>
      <fill>
        <patternFill>
          <bgColor rgb="FFFFFF99"/>
        </patternFill>
      </fill>
    </dxf>
    <dxf>
      <fill>
        <patternFill patternType="solid">
          <fgColor indexed="64"/>
          <bgColor rgb="FFFF660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84499</xdr:colOff>
      <xdr:row>4</xdr:row>
      <xdr:rowOff>44450</xdr:rowOff>
    </xdr:from>
    <xdr:to>
      <xdr:col>19</xdr:col>
      <xdr:colOff>481386</xdr:colOff>
      <xdr:row>6</xdr:row>
      <xdr:rowOff>1258058</xdr:rowOff>
    </xdr:to>
    <xdr:pic>
      <xdr:nvPicPr>
        <xdr:cNvPr id="2" name="Imagen 1">
          <a:extLst>
            <a:ext uri="{FF2B5EF4-FFF2-40B4-BE49-F238E27FC236}">
              <a16:creationId xmlns:a16="http://schemas.microsoft.com/office/drawing/2014/main" xmlns="" id="{E192B297-94D8-B244-E0E9-66A82F5F1838}"/>
            </a:ext>
          </a:extLst>
        </xdr:cNvPr>
        <xdr:cNvPicPr>
          <a:picLocks noChangeAspect="1"/>
        </xdr:cNvPicPr>
      </xdr:nvPicPr>
      <xdr:blipFill>
        <a:blip xmlns:r="http://schemas.openxmlformats.org/officeDocument/2006/relationships" r:embed="rId1"/>
        <a:stretch>
          <a:fillRect/>
        </a:stretch>
      </xdr:blipFill>
      <xdr:spPr>
        <a:xfrm>
          <a:off x="9990499" y="1149350"/>
          <a:ext cx="5095887" cy="196925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2jdelgado-my.sharepoint.com/personal/mvasquez_e2jdelgado_onmicrosoft_com/Documents/DOCUMENTOS/3.%20Alfonso%20Moreno/GIZ%20-%202024/Secretar&#237;a%20Distrital%20de%20Salud/2.%20Matriz%20de%20riesgos%20-%20cambio%20de%20luminari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ción"/>
      <sheetName val="Definiciones generales"/>
      <sheetName val="Matriz"/>
      <sheetName val="Optimización"/>
      <sheetName val="Lista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
  <sheetViews>
    <sheetView zoomScale="80" zoomScaleNormal="80" workbookViewId="0">
      <selection activeCell="O1" sqref="O1"/>
    </sheetView>
  </sheetViews>
  <sheetFormatPr baseColWidth="10" defaultColWidth="10.85546875" defaultRowHeight="14.25"/>
  <cols>
    <col min="1" max="14" width="10.85546875" style="20"/>
    <col min="15" max="15" width="12.7109375" style="20" customWidth="1"/>
    <col min="16" max="16384" width="10.85546875" style="20"/>
  </cols>
  <sheetData>
    <row r="2" spans="1:15" ht="21.95" customHeight="1">
      <c r="A2" s="44" t="s">
        <v>197</v>
      </c>
      <c r="B2" s="44"/>
      <c r="C2" s="44"/>
      <c r="D2" s="44"/>
      <c r="E2" s="44"/>
      <c r="F2" s="44"/>
      <c r="G2" s="44"/>
      <c r="H2" s="44"/>
      <c r="I2" s="44"/>
      <c r="J2" s="44"/>
      <c r="K2" s="44"/>
      <c r="L2" s="44"/>
      <c r="M2" s="44"/>
    </row>
    <row r="3" spans="1:15" ht="36" customHeight="1">
      <c r="A3" s="45" t="s">
        <v>198</v>
      </c>
      <c r="B3" s="45"/>
      <c r="C3" s="45"/>
      <c r="D3" s="45"/>
      <c r="E3" s="45"/>
      <c r="F3" s="45"/>
      <c r="G3" s="45"/>
      <c r="H3" s="45"/>
      <c r="I3" s="45"/>
      <c r="J3" s="45"/>
      <c r="K3" s="45"/>
      <c r="L3" s="45"/>
      <c r="M3" s="45"/>
    </row>
    <row r="5" spans="1:15" ht="21" customHeight="1">
      <c r="A5" s="44" t="s">
        <v>199</v>
      </c>
      <c r="B5" s="44"/>
      <c r="C5" s="44"/>
      <c r="D5" s="44"/>
      <c r="E5" s="44"/>
      <c r="F5" s="44"/>
      <c r="G5" s="44"/>
      <c r="H5" s="44"/>
      <c r="I5" s="44"/>
      <c r="J5" s="44"/>
      <c r="K5" s="44"/>
      <c r="L5" s="44"/>
      <c r="M5" s="44"/>
    </row>
    <row r="6" spans="1:15" ht="38.450000000000003" customHeight="1">
      <c r="A6" s="38" t="s">
        <v>200</v>
      </c>
      <c r="B6" s="39"/>
      <c r="C6" s="39"/>
      <c r="D6" s="39"/>
      <c r="E6" s="39"/>
      <c r="F6" s="39"/>
      <c r="G6" s="39"/>
      <c r="H6" s="39"/>
      <c r="I6" s="39"/>
      <c r="J6" s="39"/>
      <c r="K6" s="39"/>
      <c r="L6" s="39"/>
      <c r="M6" s="40"/>
    </row>
    <row r="7" spans="1:15" ht="141" customHeight="1">
      <c r="A7" s="38" t="s">
        <v>201</v>
      </c>
      <c r="B7" s="39"/>
      <c r="C7" s="39"/>
      <c r="D7" s="39"/>
      <c r="E7" s="39"/>
      <c r="F7" s="39"/>
      <c r="G7" s="39"/>
      <c r="H7" s="39"/>
      <c r="I7" s="39"/>
      <c r="J7" s="39"/>
      <c r="K7" s="39"/>
      <c r="L7" s="39"/>
      <c r="M7" s="40"/>
    </row>
    <row r="8" spans="1:15" ht="144.6" customHeight="1">
      <c r="A8" s="38" t="s">
        <v>212</v>
      </c>
      <c r="B8" s="39"/>
      <c r="C8" s="39"/>
      <c r="D8" s="39"/>
      <c r="E8" s="39"/>
      <c r="F8" s="39"/>
      <c r="G8" s="39"/>
      <c r="H8" s="39"/>
      <c r="I8" s="39"/>
      <c r="J8" s="39"/>
      <c r="K8" s="39"/>
      <c r="L8" s="39"/>
      <c r="M8" s="40"/>
    </row>
    <row r="9" spans="1:15" ht="138" customHeight="1">
      <c r="A9" s="38" t="s">
        <v>211</v>
      </c>
      <c r="B9" s="39"/>
      <c r="C9" s="39"/>
      <c r="D9" s="39"/>
      <c r="E9" s="39"/>
      <c r="F9" s="39"/>
      <c r="G9" s="39"/>
      <c r="H9" s="39"/>
      <c r="I9" s="39"/>
      <c r="J9" s="39"/>
      <c r="K9" s="39"/>
      <c r="L9" s="39"/>
      <c r="M9" s="40"/>
    </row>
    <row r="10" spans="1:15" ht="139.5" customHeight="1">
      <c r="A10" s="38" t="s">
        <v>206</v>
      </c>
      <c r="B10" s="39"/>
      <c r="C10" s="39"/>
      <c r="D10" s="39"/>
      <c r="E10" s="39"/>
      <c r="F10" s="39"/>
      <c r="G10" s="39"/>
      <c r="H10" s="39"/>
      <c r="I10" s="39"/>
      <c r="J10" s="39"/>
      <c r="K10" s="39"/>
      <c r="L10" s="39"/>
      <c r="M10" s="40"/>
      <c r="O10" s="21"/>
    </row>
    <row r="11" spans="1:15" ht="141.94999999999999" customHeight="1">
      <c r="A11" s="38" t="s">
        <v>207</v>
      </c>
      <c r="B11" s="39"/>
      <c r="C11" s="39"/>
      <c r="D11" s="39"/>
      <c r="E11" s="39"/>
      <c r="F11" s="39"/>
      <c r="G11" s="39"/>
      <c r="H11" s="39"/>
      <c r="I11" s="39"/>
      <c r="J11" s="39"/>
      <c r="K11" s="39"/>
      <c r="L11" s="39"/>
      <c r="M11" s="40"/>
      <c r="O11" s="21"/>
    </row>
    <row r="12" spans="1:15" ht="140.1" customHeight="1">
      <c r="A12" s="38" t="s">
        <v>210</v>
      </c>
      <c r="B12" s="39"/>
      <c r="C12" s="39"/>
      <c r="D12" s="39"/>
      <c r="E12" s="39"/>
      <c r="F12" s="39"/>
      <c r="G12" s="39"/>
      <c r="H12" s="39"/>
      <c r="I12" s="39"/>
      <c r="J12" s="39"/>
      <c r="K12" s="39"/>
      <c r="L12" s="39"/>
      <c r="M12" s="40"/>
    </row>
    <row r="13" spans="1:15" ht="138.94999999999999" customHeight="1">
      <c r="A13" s="38" t="s">
        <v>208</v>
      </c>
      <c r="B13" s="39"/>
      <c r="C13" s="39"/>
      <c r="D13" s="39"/>
      <c r="E13" s="39"/>
      <c r="F13" s="39"/>
      <c r="G13" s="39"/>
      <c r="H13" s="39"/>
      <c r="I13" s="39"/>
      <c r="J13" s="39"/>
      <c r="K13" s="39"/>
      <c r="L13" s="39"/>
      <c r="M13" s="40"/>
    </row>
    <row r="14" spans="1:15" ht="138.6" customHeight="1">
      <c r="A14" s="38" t="s">
        <v>209</v>
      </c>
      <c r="B14" s="39"/>
      <c r="C14" s="39"/>
      <c r="D14" s="39"/>
      <c r="E14" s="39"/>
      <c r="F14" s="39"/>
      <c r="G14" s="39"/>
      <c r="H14" s="39"/>
      <c r="I14" s="39"/>
      <c r="J14" s="39"/>
      <c r="K14" s="39"/>
      <c r="L14" s="39"/>
      <c r="M14" s="40"/>
    </row>
    <row r="15" spans="1:15" ht="110.1" customHeight="1">
      <c r="A15" s="38" t="s">
        <v>202</v>
      </c>
      <c r="B15" s="39"/>
      <c r="C15" s="39"/>
      <c r="D15" s="39"/>
      <c r="E15" s="39"/>
      <c r="F15" s="39"/>
      <c r="G15" s="39"/>
      <c r="H15" s="39"/>
      <c r="I15" s="39"/>
      <c r="J15" s="39"/>
      <c r="K15" s="39"/>
      <c r="L15" s="39"/>
      <c r="M15" s="40"/>
    </row>
    <row r="16" spans="1:15" ht="78" customHeight="1">
      <c r="A16" s="41" t="s">
        <v>203</v>
      </c>
      <c r="B16" s="42"/>
      <c r="C16" s="42"/>
      <c r="D16" s="42"/>
      <c r="E16" s="42"/>
      <c r="F16" s="42"/>
      <c r="G16" s="42"/>
      <c r="H16" s="42"/>
      <c r="I16" s="42"/>
      <c r="J16" s="42"/>
      <c r="K16" s="42"/>
      <c r="L16" s="42"/>
      <c r="M16" s="43"/>
    </row>
  </sheetData>
  <mergeCells count="14">
    <mergeCell ref="A7:M7"/>
    <mergeCell ref="A9:M9"/>
    <mergeCell ref="A12:M12"/>
    <mergeCell ref="A16:M16"/>
    <mergeCell ref="A2:M2"/>
    <mergeCell ref="A3:M3"/>
    <mergeCell ref="A5:M5"/>
    <mergeCell ref="A6:M6"/>
    <mergeCell ref="A15:M15"/>
    <mergeCell ref="A10:M10"/>
    <mergeCell ref="A11:M11"/>
    <mergeCell ref="A13:M13"/>
    <mergeCell ref="A14:M14"/>
    <mergeCell ref="A8:M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80" zoomScaleNormal="80" workbookViewId="0">
      <selection activeCell="B2" sqref="B2:E2"/>
    </sheetView>
  </sheetViews>
  <sheetFormatPr baseColWidth="10" defaultColWidth="10.85546875" defaultRowHeight="14.25"/>
  <cols>
    <col min="1" max="1" width="15.28515625" style="20" customWidth="1"/>
    <col min="2" max="5" width="33.5703125" style="20" customWidth="1"/>
    <col min="6" max="16384" width="10.85546875" style="20"/>
  </cols>
  <sheetData>
    <row r="1" spans="1:5" ht="15">
      <c r="A1" s="53" t="s">
        <v>87</v>
      </c>
      <c r="B1" s="54"/>
      <c r="C1" s="54"/>
      <c r="D1" s="54"/>
      <c r="E1" s="55"/>
    </row>
    <row r="2" spans="1:5" ht="74.45" customHeight="1">
      <c r="A2" s="22" t="s">
        <v>88</v>
      </c>
      <c r="B2" s="46" t="s">
        <v>97</v>
      </c>
      <c r="C2" s="46"/>
      <c r="D2" s="46"/>
      <c r="E2" s="47"/>
    </row>
    <row r="3" spans="1:5" ht="80.099999999999994" customHeight="1">
      <c r="A3" s="23" t="s">
        <v>89</v>
      </c>
      <c r="B3" s="46" t="s">
        <v>90</v>
      </c>
      <c r="C3" s="46"/>
      <c r="D3" s="46"/>
      <c r="E3" s="47"/>
    </row>
    <row r="4" spans="1:5" ht="65.099999999999994" customHeight="1">
      <c r="A4" s="24" t="s">
        <v>91</v>
      </c>
      <c r="B4" s="46" t="s">
        <v>92</v>
      </c>
      <c r="C4" s="46"/>
      <c r="D4" s="46"/>
      <c r="E4" s="47"/>
    </row>
    <row r="5" spans="1:5" ht="45.6" customHeight="1">
      <c r="A5" s="25" t="s">
        <v>93</v>
      </c>
      <c r="B5" s="46" t="s">
        <v>94</v>
      </c>
      <c r="C5" s="46"/>
      <c r="D5" s="46"/>
      <c r="E5" s="47"/>
    </row>
    <row r="6" spans="1:5" ht="45.6" customHeight="1" thickBot="1">
      <c r="A6" s="26" t="s">
        <v>95</v>
      </c>
      <c r="B6" s="48" t="s">
        <v>96</v>
      </c>
      <c r="C6" s="48"/>
      <c r="D6" s="48"/>
      <c r="E6" s="49"/>
    </row>
    <row r="8" spans="1:5" ht="15" thickBot="1"/>
    <row r="9" spans="1:5" ht="15">
      <c r="A9" s="50" t="s">
        <v>171</v>
      </c>
      <c r="B9" s="51"/>
      <c r="C9" s="51"/>
      <c r="D9" s="51"/>
      <c r="E9" s="52"/>
    </row>
    <row r="10" spans="1:5">
      <c r="A10" s="27" t="s">
        <v>172</v>
      </c>
      <c r="B10" s="46" t="s">
        <v>173</v>
      </c>
      <c r="C10" s="46"/>
      <c r="D10" s="46"/>
      <c r="E10" s="47"/>
    </row>
    <row r="11" spans="1:5" ht="28.5">
      <c r="A11" s="27" t="s">
        <v>174</v>
      </c>
      <c r="B11" s="46" t="s">
        <v>175</v>
      </c>
      <c r="C11" s="46"/>
      <c r="D11" s="46"/>
      <c r="E11" s="47"/>
    </row>
    <row r="12" spans="1:5">
      <c r="A12" s="28" t="s">
        <v>176</v>
      </c>
      <c r="B12" s="46" t="s">
        <v>177</v>
      </c>
      <c r="C12" s="46"/>
      <c r="D12" s="46"/>
      <c r="E12" s="47"/>
    </row>
    <row r="13" spans="1:5">
      <c r="A13" s="29" t="s">
        <v>178</v>
      </c>
      <c r="B13" s="46" t="s">
        <v>179</v>
      </c>
      <c r="C13" s="46"/>
      <c r="D13" s="46"/>
      <c r="E13" s="47"/>
    </row>
    <row r="14" spans="1:5">
      <c r="A14" s="29" t="s">
        <v>180</v>
      </c>
      <c r="B14" s="46" t="s">
        <v>181</v>
      </c>
      <c r="C14" s="46"/>
      <c r="D14" s="46"/>
      <c r="E14" s="47"/>
    </row>
    <row r="15" spans="1:5" ht="15" thickBot="1">
      <c r="A15" s="30" t="s">
        <v>182</v>
      </c>
      <c r="B15" s="48" t="s">
        <v>183</v>
      </c>
      <c r="C15" s="48"/>
      <c r="D15" s="48"/>
      <c r="E15" s="49"/>
    </row>
    <row r="16" spans="1:5">
      <c r="A16" s="31"/>
      <c r="B16" s="31"/>
      <c r="C16" s="31"/>
      <c r="D16" s="31"/>
      <c r="E16" s="31"/>
    </row>
    <row r="17" spans="1:5" ht="15" thickBot="1">
      <c r="A17" s="31"/>
      <c r="B17" s="31"/>
      <c r="C17" s="31"/>
      <c r="D17" s="31"/>
      <c r="E17" s="31"/>
    </row>
    <row r="18" spans="1:5" ht="15">
      <c r="A18" s="50" t="s">
        <v>184</v>
      </c>
      <c r="B18" s="51"/>
      <c r="C18" s="51"/>
      <c r="D18" s="51"/>
      <c r="E18" s="52"/>
    </row>
    <row r="19" spans="1:5">
      <c r="A19" s="32" t="s">
        <v>185</v>
      </c>
      <c r="B19" s="46" t="s">
        <v>186</v>
      </c>
      <c r="C19" s="46"/>
      <c r="D19" s="46"/>
      <c r="E19" s="47"/>
    </row>
    <row r="20" spans="1:5">
      <c r="A20" s="32" t="s">
        <v>187</v>
      </c>
      <c r="B20" s="46" t="s">
        <v>188</v>
      </c>
      <c r="C20" s="46"/>
      <c r="D20" s="46"/>
      <c r="E20" s="47"/>
    </row>
    <row r="21" spans="1:5">
      <c r="A21" s="32" t="s">
        <v>189</v>
      </c>
      <c r="B21" s="46" t="s">
        <v>190</v>
      </c>
      <c r="C21" s="46"/>
      <c r="D21" s="46"/>
      <c r="E21" s="47"/>
    </row>
    <row r="22" spans="1:5">
      <c r="A22" s="33" t="s">
        <v>191</v>
      </c>
      <c r="B22" s="46" t="s">
        <v>192</v>
      </c>
      <c r="C22" s="46"/>
      <c r="D22" s="46"/>
      <c r="E22" s="47"/>
    </row>
    <row r="23" spans="1:5">
      <c r="A23" s="34" t="s">
        <v>193</v>
      </c>
      <c r="B23" s="46" t="s">
        <v>194</v>
      </c>
      <c r="C23" s="46"/>
      <c r="D23" s="46"/>
      <c r="E23" s="47"/>
    </row>
    <row r="24" spans="1:5" ht="15" thickBot="1">
      <c r="A24" s="35" t="s">
        <v>195</v>
      </c>
      <c r="B24" s="48" t="s">
        <v>196</v>
      </c>
      <c r="C24" s="48"/>
      <c r="D24" s="48"/>
      <c r="E24" s="49"/>
    </row>
  </sheetData>
  <mergeCells count="20">
    <mergeCell ref="B14:E14"/>
    <mergeCell ref="A1:E1"/>
    <mergeCell ref="B2:E2"/>
    <mergeCell ref="B3:E3"/>
    <mergeCell ref="B4:E4"/>
    <mergeCell ref="B5:E5"/>
    <mergeCell ref="B6:E6"/>
    <mergeCell ref="A9:E9"/>
    <mergeCell ref="B10:E10"/>
    <mergeCell ref="B11:E11"/>
    <mergeCell ref="B12:E12"/>
    <mergeCell ref="B13:E13"/>
    <mergeCell ref="B23:E23"/>
    <mergeCell ref="B24:E24"/>
    <mergeCell ref="B15:E15"/>
    <mergeCell ref="A18:E18"/>
    <mergeCell ref="B19:E19"/>
    <mergeCell ref="B20:E20"/>
    <mergeCell ref="B21:E21"/>
    <mergeCell ref="B22:E22"/>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1"/>
  <sheetViews>
    <sheetView tabSelected="1" zoomScale="80" zoomScaleNormal="80" workbookViewId="0">
      <selection activeCell="P11" sqref="P11"/>
    </sheetView>
  </sheetViews>
  <sheetFormatPr baseColWidth="10" defaultRowHeight="15"/>
  <cols>
    <col min="3" max="3" width="15.140625" customWidth="1"/>
    <col min="4" max="4" width="13.140625" customWidth="1"/>
    <col min="5" max="5" width="19.85546875" customWidth="1"/>
    <col min="6" max="7" width="13.5703125" bestFit="1" customWidth="1"/>
    <col min="8" max="8" width="13.42578125" customWidth="1"/>
    <col min="9" max="9" width="12.85546875" customWidth="1"/>
    <col min="10" max="10" width="19.42578125" customWidth="1"/>
  </cols>
  <sheetData>
    <row r="2" spans="1:15" ht="15.75" customHeight="1">
      <c r="A2" s="56" t="s">
        <v>98</v>
      </c>
      <c r="B2" s="57"/>
      <c r="C2" s="58">
        <v>91697341</v>
      </c>
      <c r="D2" s="59"/>
      <c r="E2" s="56" t="s">
        <v>99</v>
      </c>
      <c r="F2" s="60"/>
      <c r="G2" s="57"/>
      <c r="H2" s="61">
        <v>60</v>
      </c>
      <c r="I2" s="62"/>
      <c r="J2" s="63"/>
      <c r="K2" s="64" t="s">
        <v>100</v>
      </c>
      <c r="L2" s="65"/>
      <c r="M2" s="65"/>
      <c r="N2" s="65"/>
      <c r="O2" s="66"/>
    </row>
    <row r="3" spans="1:15" ht="15.75" customHeight="1">
      <c r="A3" s="67"/>
      <c r="B3" s="68"/>
      <c r="C3" s="69"/>
      <c r="D3" s="70"/>
      <c r="E3" s="67"/>
      <c r="F3" s="71"/>
      <c r="G3" s="68"/>
      <c r="H3" s="72"/>
      <c r="I3" s="73" t="s">
        <v>101</v>
      </c>
      <c r="J3" s="74"/>
      <c r="K3" s="75" t="s">
        <v>102</v>
      </c>
      <c r="L3" s="75" t="s">
        <v>103</v>
      </c>
      <c r="M3" s="75" t="s">
        <v>104</v>
      </c>
      <c r="N3" s="75" t="s">
        <v>105</v>
      </c>
      <c r="O3" s="75" t="s">
        <v>106</v>
      </c>
    </row>
    <row r="4" spans="1:15" ht="15" customHeight="1">
      <c r="A4" s="56" t="s">
        <v>107</v>
      </c>
      <c r="B4" s="60"/>
      <c r="C4" s="60"/>
      <c r="D4" s="60"/>
      <c r="E4" s="60"/>
      <c r="F4" s="60"/>
      <c r="G4" s="60"/>
      <c r="H4" s="60"/>
      <c r="I4" s="60"/>
      <c r="J4" s="57"/>
      <c r="K4" s="76" t="s">
        <v>108</v>
      </c>
      <c r="L4" s="77"/>
      <c r="M4" s="77"/>
      <c r="N4" s="77"/>
      <c r="O4" s="78"/>
    </row>
    <row r="5" spans="1:15" ht="15.75" customHeight="1">
      <c r="A5" s="67"/>
      <c r="B5" s="71"/>
      <c r="C5" s="71"/>
      <c r="D5" s="71"/>
      <c r="E5" s="71"/>
      <c r="F5" s="71"/>
      <c r="G5" s="71"/>
      <c r="H5" s="71"/>
      <c r="I5" s="71"/>
      <c r="J5" s="68"/>
      <c r="K5" s="79" t="s">
        <v>109</v>
      </c>
      <c r="L5" s="79" t="s">
        <v>110</v>
      </c>
      <c r="M5" s="79" t="s">
        <v>111</v>
      </c>
      <c r="N5" s="79" t="s">
        <v>112</v>
      </c>
      <c r="O5" s="79" t="s">
        <v>113</v>
      </c>
    </row>
    <row r="6" spans="1:15" ht="31.5" customHeight="1">
      <c r="A6" s="80" t="s">
        <v>114</v>
      </c>
      <c r="B6" s="81"/>
      <c r="C6" s="64" t="s">
        <v>115</v>
      </c>
      <c r="D6" s="65"/>
      <c r="E6" s="66"/>
      <c r="F6" s="64" t="s">
        <v>116</v>
      </c>
      <c r="G6" s="65"/>
      <c r="H6" s="65"/>
      <c r="I6" s="66"/>
      <c r="J6" s="82" t="s">
        <v>117</v>
      </c>
      <c r="K6" s="83" t="s">
        <v>118</v>
      </c>
      <c r="L6" s="83" t="s">
        <v>119</v>
      </c>
      <c r="M6" s="83" t="s">
        <v>120</v>
      </c>
      <c r="N6" s="83" t="s">
        <v>121</v>
      </c>
      <c r="O6" s="83" t="s">
        <v>122</v>
      </c>
    </row>
    <row r="7" spans="1:15" ht="17.100000000000001" customHeight="1">
      <c r="A7" s="84"/>
      <c r="B7" s="85"/>
      <c r="C7" s="86" t="s">
        <v>123</v>
      </c>
      <c r="D7" s="86" t="s">
        <v>124</v>
      </c>
      <c r="E7" s="86" t="s">
        <v>125</v>
      </c>
      <c r="F7" s="87" t="s">
        <v>169</v>
      </c>
      <c r="G7" s="88"/>
      <c r="H7" s="64" t="s">
        <v>8</v>
      </c>
      <c r="I7" s="66"/>
      <c r="J7" s="89"/>
      <c r="K7" s="82" t="s">
        <v>126</v>
      </c>
      <c r="L7" s="82" t="s">
        <v>127</v>
      </c>
      <c r="M7" s="82" t="s">
        <v>128</v>
      </c>
      <c r="N7" s="82" t="s">
        <v>129</v>
      </c>
      <c r="O7" s="82" t="s">
        <v>130</v>
      </c>
    </row>
    <row r="8" spans="1:15" ht="37.5" customHeight="1">
      <c r="A8" s="84"/>
      <c r="B8" s="85"/>
      <c r="C8" s="90"/>
      <c r="D8" s="90"/>
      <c r="E8" s="90"/>
      <c r="F8" s="91"/>
      <c r="G8" s="92"/>
      <c r="H8" s="64" t="str">
        <f>+I3</f>
        <v>Días Calendario</v>
      </c>
      <c r="I8" s="66"/>
      <c r="J8" s="89"/>
      <c r="K8" s="89"/>
      <c r="L8" s="89"/>
      <c r="M8" s="89"/>
      <c r="N8" s="89"/>
      <c r="O8" s="89"/>
    </row>
    <row r="9" spans="1:15" ht="17.100000000000001" customHeight="1">
      <c r="A9" s="93"/>
      <c r="B9" s="94"/>
      <c r="C9" s="95"/>
      <c r="D9" s="95"/>
      <c r="E9" s="95"/>
      <c r="F9" s="83" t="s">
        <v>131</v>
      </c>
      <c r="G9" s="83" t="s">
        <v>132</v>
      </c>
      <c r="H9" s="83" t="s">
        <v>131</v>
      </c>
      <c r="I9" s="83" t="s">
        <v>132</v>
      </c>
      <c r="J9" s="96"/>
      <c r="K9" s="96"/>
      <c r="L9" s="96"/>
      <c r="M9" s="96"/>
      <c r="N9" s="96"/>
      <c r="O9" s="96"/>
    </row>
    <row r="10" spans="1:15" ht="25.5" customHeight="1">
      <c r="A10" s="97">
        <v>5</v>
      </c>
      <c r="B10" s="98" t="s">
        <v>122</v>
      </c>
      <c r="C10" s="98" t="s">
        <v>133</v>
      </c>
      <c r="D10" s="98" t="s">
        <v>134</v>
      </c>
      <c r="E10" s="98" t="s">
        <v>135</v>
      </c>
      <c r="F10" s="99">
        <v>0.05</v>
      </c>
      <c r="G10" s="100"/>
      <c r="H10" s="101" t="s">
        <v>136</v>
      </c>
      <c r="I10" s="102"/>
      <c r="J10" s="98" t="s">
        <v>137</v>
      </c>
      <c r="K10" s="103" t="s">
        <v>138</v>
      </c>
      <c r="L10" s="103" t="s">
        <v>138</v>
      </c>
      <c r="M10" s="104" t="s">
        <v>139</v>
      </c>
      <c r="N10" s="104" t="s">
        <v>139</v>
      </c>
      <c r="O10" s="105" t="s">
        <v>140</v>
      </c>
    </row>
    <row r="11" spans="1:15">
      <c r="A11" s="106"/>
      <c r="B11" s="107"/>
      <c r="C11" s="107"/>
      <c r="D11" s="107"/>
      <c r="E11" s="107"/>
      <c r="F11" s="108">
        <f>+C2*F10</f>
        <v>4584867.05</v>
      </c>
      <c r="G11" s="108">
        <f>+C2</f>
        <v>91697341</v>
      </c>
      <c r="H11" s="109">
        <f>+$H$2*0.1</f>
        <v>6</v>
      </c>
      <c r="I11" s="109">
        <f>+H2</f>
        <v>60</v>
      </c>
      <c r="J11" s="107"/>
      <c r="K11" s="110"/>
      <c r="L11" s="110"/>
      <c r="M11" s="111"/>
      <c r="N11" s="111"/>
      <c r="O11" s="112"/>
    </row>
    <row r="12" spans="1:15" ht="24.75" customHeight="1">
      <c r="A12" s="97">
        <v>4</v>
      </c>
      <c r="B12" s="98" t="s">
        <v>121</v>
      </c>
      <c r="C12" s="98" t="s">
        <v>141</v>
      </c>
      <c r="D12" s="98" t="s">
        <v>142</v>
      </c>
      <c r="E12" s="98" t="s">
        <v>143</v>
      </c>
      <c r="F12" s="99">
        <f>F10*0.6</f>
        <v>0.03</v>
      </c>
      <c r="G12" s="100"/>
      <c r="H12" s="101" t="s">
        <v>144</v>
      </c>
      <c r="I12" s="102"/>
      <c r="J12" s="98" t="s">
        <v>145</v>
      </c>
      <c r="K12" s="113" t="s">
        <v>146</v>
      </c>
      <c r="L12" s="103" t="s">
        <v>138</v>
      </c>
      <c r="M12" s="103" t="s">
        <v>138</v>
      </c>
      <c r="N12" s="104" t="s">
        <v>139</v>
      </c>
      <c r="O12" s="104" t="s">
        <v>139</v>
      </c>
    </row>
    <row r="13" spans="1:15">
      <c r="A13" s="106"/>
      <c r="B13" s="107"/>
      <c r="C13" s="107"/>
      <c r="D13" s="107"/>
      <c r="E13" s="107"/>
      <c r="F13" s="108">
        <f>+F12*C2</f>
        <v>2750920.23</v>
      </c>
      <c r="G13" s="108">
        <f>+F11-0.001</f>
        <v>4584867.0489999996</v>
      </c>
      <c r="H13" s="109">
        <f>$H$2*0.06</f>
        <v>3.5999999999999996</v>
      </c>
      <c r="I13" s="109">
        <f>+H11-1</f>
        <v>5</v>
      </c>
      <c r="J13" s="107"/>
      <c r="K13" s="114"/>
      <c r="L13" s="110"/>
      <c r="M13" s="110"/>
      <c r="N13" s="111"/>
      <c r="O13" s="111"/>
    </row>
    <row r="14" spans="1:15" ht="27" customHeight="1">
      <c r="A14" s="97">
        <v>3</v>
      </c>
      <c r="B14" s="98" t="s">
        <v>120</v>
      </c>
      <c r="C14" s="98" t="s">
        <v>147</v>
      </c>
      <c r="D14" s="98" t="s">
        <v>148</v>
      </c>
      <c r="E14" s="98" t="s">
        <v>149</v>
      </c>
      <c r="F14" s="99">
        <f>+F12*0.333333333333333</f>
        <v>9.9999999999999898E-3</v>
      </c>
      <c r="G14" s="100"/>
      <c r="H14" s="101" t="s">
        <v>150</v>
      </c>
      <c r="I14" s="102"/>
      <c r="J14" s="98" t="s">
        <v>151</v>
      </c>
      <c r="K14" s="115" t="s">
        <v>152</v>
      </c>
      <c r="L14" s="113" t="s">
        <v>146</v>
      </c>
      <c r="M14" s="103" t="s">
        <v>138</v>
      </c>
      <c r="N14" s="103" t="s">
        <v>138</v>
      </c>
      <c r="O14" s="104" t="s">
        <v>139</v>
      </c>
    </row>
    <row r="15" spans="1:15">
      <c r="A15" s="106"/>
      <c r="B15" s="107"/>
      <c r="C15" s="107"/>
      <c r="D15" s="107"/>
      <c r="E15" s="107"/>
      <c r="F15" s="108">
        <f>+C2*F14</f>
        <v>916973.4099999991</v>
      </c>
      <c r="G15" s="108">
        <f>+F13-0.001</f>
        <v>2750920.2289999998</v>
      </c>
      <c r="H15" s="109">
        <f>$H$2*0.02</f>
        <v>1.2</v>
      </c>
      <c r="I15" s="109">
        <f>+H13-1</f>
        <v>2.5999999999999996</v>
      </c>
      <c r="J15" s="107"/>
      <c r="K15" s="116"/>
      <c r="L15" s="114"/>
      <c r="M15" s="110"/>
      <c r="N15" s="110"/>
      <c r="O15" s="111"/>
    </row>
    <row r="16" spans="1:15" ht="26.25" customHeight="1">
      <c r="A16" s="97">
        <v>2</v>
      </c>
      <c r="B16" s="98" t="s">
        <v>119</v>
      </c>
      <c r="C16" s="98" t="s">
        <v>153</v>
      </c>
      <c r="D16" s="98" t="s">
        <v>154</v>
      </c>
      <c r="E16" s="98" t="s">
        <v>155</v>
      </c>
      <c r="F16" s="99">
        <f>+F14*0.5</f>
        <v>4.9999999999999949E-3</v>
      </c>
      <c r="G16" s="100"/>
      <c r="H16" s="101" t="s">
        <v>156</v>
      </c>
      <c r="I16" s="102"/>
      <c r="J16" s="98" t="s">
        <v>157</v>
      </c>
      <c r="K16" s="115" t="s">
        <v>152</v>
      </c>
      <c r="L16" s="117" t="s">
        <v>152</v>
      </c>
      <c r="M16" s="113" t="s">
        <v>146</v>
      </c>
      <c r="N16" s="103" t="s">
        <v>138</v>
      </c>
      <c r="O16" s="103" t="s">
        <v>138</v>
      </c>
    </row>
    <row r="17" spans="1:15">
      <c r="A17" s="106"/>
      <c r="B17" s="107"/>
      <c r="C17" s="107"/>
      <c r="D17" s="107"/>
      <c r="E17" s="107"/>
      <c r="F17" s="108">
        <f>+F16*C2</f>
        <v>458486.70499999955</v>
      </c>
      <c r="G17" s="108">
        <f>+F15-0.001</f>
        <v>916973.40899999905</v>
      </c>
      <c r="H17" s="109">
        <f>$H$2*0.01</f>
        <v>0.6</v>
      </c>
      <c r="I17" s="109">
        <f>+H15-1</f>
        <v>0.19999999999999996</v>
      </c>
      <c r="J17" s="107"/>
      <c r="K17" s="116"/>
      <c r="L17" s="118"/>
      <c r="M17" s="114"/>
      <c r="N17" s="110"/>
      <c r="O17" s="110"/>
    </row>
    <row r="18" spans="1:15" ht="27.75" customHeight="1">
      <c r="A18" s="97">
        <v>1</v>
      </c>
      <c r="B18" s="98" t="s">
        <v>118</v>
      </c>
      <c r="C18" s="98" t="s">
        <v>158</v>
      </c>
      <c r="D18" s="98" t="s">
        <v>159</v>
      </c>
      <c r="E18" s="98" t="s">
        <v>160</v>
      </c>
      <c r="F18" s="99">
        <f>+F16</f>
        <v>4.9999999999999949E-3</v>
      </c>
      <c r="G18" s="100"/>
      <c r="H18" s="101" t="s">
        <v>161</v>
      </c>
      <c r="I18" s="102"/>
      <c r="J18" s="98" t="s">
        <v>162</v>
      </c>
      <c r="K18" s="115" t="s">
        <v>152</v>
      </c>
      <c r="L18" s="115" t="s">
        <v>152</v>
      </c>
      <c r="M18" s="115" t="s">
        <v>152</v>
      </c>
      <c r="N18" s="113" t="s">
        <v>146</v>
      </c>
      <c r="O18" s="103" t="s">
        <v>138</v>
      </c>
    </row>
    <row r="19" spans="1:15">
      <c r="A19" s="106"/>
      <c r="B19" s="107"/>
      <c r="C19" s="107"/>
      <c r="D19" s="107"/>
      <c r="E19" s="107"/>
      <c r="F19" s="108">
        <f>+F18*C2</f>
        <v>458486.70499999955</v>
      </c>
      <c r="G19" s="108">
        <f>+F15-0.001</f>
        <v>916973.40899999905</v>
      </c>
      <c r="H19" s="109">
        <v>0</v>
      </c>
      <c r="I19" s="109">
        <f>+H17-1</f>
        <v>-0.4</v>
      </c>
      <c r="J19" s="107"/>
      <c r="K19" s="116"/>
      <c r="L19" s="116"/>
      <c r="M19" s="116"/>
      <c r="N19" s="114"/>
      <c r="O19" s="110"/>
    </row>
    <row r="20" spans="1:15" ht="23.25" customHeight="1">
      <c r="A20" s="97">
        <v>0</v>
      </c>
      <c r="B20" s="98" t="s">
        <v>163</v>
      </c>
      <c r="C20" s="98" t="s">
        <v>164</v>
      </c>
      <c r="D20" s="98" t="s">
        <v>165</v>
      </c>
      <c r="E20" s="98" t="s">
        <v>166</v>
      </c>
      <c r="F20" s="119">
        <v>0</v>
      </c>
      <c r="G20" s="120"/>
      <c r="H20" s="101" t="s">
        <v>167</v>
      </c>
      <c r="I20" s="102"/>
      <c r="J20" s="98" t="s">
        <v>168</v>
      </c>
      <c r="K20" s="115" t="s">
        <v>152</v>
      </c>
      <c r="L20" s="115" t="s">
        <v>152</v>
      </c>
      <c r="M20" s="115" t="s">
        <v>152</v>
      </c>
      <c r="N20" s="115" t="s">
        <v>152</v>
      </c>
      <c r="O20" s="115" t="s">
        <v>152</v>
      </c>
    </row>
    <row r="21" spans="1:15">
      <c r="A21" s="121"/>
      <c r="B21" s="122"/>
      <c r="C21" s="122"/>
      <c r="D21" s="122"/>
      <c r="E21" s="122"/>
      <c r="F21" s="123">
        <v>0</v>
      </c>
      <c r="G21" s="123">
        <v>0</v>
      </c>
      <c r="H21" s="124">
        <v>0</v>
      </c>
      <c r="I21" s="124">
        <v>0</v>
      </c>
      <c r="J21" s="122"/>
      <c r="K21" s="125"/>
      <c r="L21" s="125"/>
      <c r="M21" s="125"/>
      <c r="N21" s="125"/>
      <c r="O21" s="125"/>
    </row>
  </sheetData>
  <mergeCells count="101">
    <mergeCell ref="I2:J3"/>
    <mergeCell ref="A2:B3"/>
    <mergeCell ref="C2:D3"/>
    <mergeCell ref="E2:G3"/>
    <mergeCell ref="H2:H3"/>
    <mergeCell ref="K2:O2"/>
    <mergeCell ref="H7:I7"/>
    <mergeCell ref="K7:K9"/>
    <mergeCell ref="L7:L9"/>
    <mergeCell ref="M7:M9"/>
    <mergeCell ref="N7:N9"/>
    <mergeCell ref="O7:O9"/>
    <mergeCell ref="H8:I8"/>
    <mergeCell ref="A4:J5"/>
    <mergeCell ref="K4:O4"/>
    <mergeCell ref="A6:B9"/>
    <mergeCell ref="C6:E6"/>
    <mergeCell ref="F6:I6"/>
    <mergeCell ref="J6:J9"/>
    <mergeCell ref="C7:C9"/>
    <mergeCell ref="D7:D9"/>
    <mergeCell ref="E7:E9"/>
    <mergeCell ref="F7:G8"/>
    <mergeCell ref="O10:O11"/>
    <mergeCell ref="A12:A13"/>
    <mergeCell ref="B12:B13"/>
    <mergeCell ref="C12:C13"/>
    <mergeCell ref="D12:D13"/>
    <mergeCell ref="E12:E13"/>
    <mergeCell ref="F12:G12"/>
    <mergeCell ref="H12:I12"/>
    <mergeCell ref="J12:J13"/>
    <mergeCell ref="K12:K13"/>
    <mergeCell ref="H10:I10"/>
    <mergeCell ref="J10:J11"/>
    <mergeCell ref="K10:K11"/>
    <mergeCell ref="L10:L11"/>
    <mergeCell ref="M10:M11"/>
    <mergeCell ref="N10:N11"/>
    <mergeCell ref="A10:A11"/>
    <mergeCell ref="B10:B11"/>
    <mergeCell ref="C10:C11"/>
    <mergeCell ref="D10:D11"/>
    <mergeCell ref="E10:E11"/>
    <mergeCell ref="F10:G10"/>
    <mergeCell ref="L12:L13"/>
    <mergeCell ref="M12:M13"/>
    <mergeCell ref="N12:N13"/>
    <mergeCell ref="O12:O13"/>
    <mergeCell ref="A14:A15"/>
    <mergeCell ref="B14:B15"/>
    <mergeCell ref="C14:C15"/>
    <mergeCell ref="D14:D15"/>
    <mergeCell ref="E14:E15"/>
    <mergeCell ref="F14:G14"/>
    <mergeCell ref="O14:O15"/>
    <mergeCell ref="H14:I14"/>
    <mergeCell ref="J14:J15"/>
    <mergeCell ref="K14:K15"/>
    <mergeCell ref="L14:L15"/>
    <mergeCell ref="M14:M15"/>
    <mergeCell ref="N14:N15"/>
    <mergeCell ref="L16:L17"/>
    <mergeCell ref="M16:M17"/>
    <mergeCell ref="N16:N17"/>
    <mergeCell ref="O16:O17"/>
    <mergeCell ref="A18:A19"/>
    <mergeCell ref="B18:B19"/>
    <mergeCell ref="C18:C19"/>
    <mergeCell ref="D18:D19"/>
    <mergeCell ref="E18:E19"/>
    <mergeCell ref="F18:G18"/>
    <mergeCell ref="A16:A17"/>
    <mergeCell ref="B16:B17"/>
    <mergeCell ref="C16:C17"/>
    <mergeCell ref="D16:D17"/>
    <mergeCell ref="E16:E17"/>
    <mergeCell ref="F16:G16"/>
    <mergeCell ref="H16:I16"/>
    <mergeCell ref="J16:J17"/>
    <mergeCell ref="K16:K17"/>
    <mergeCell ref="L20:L21"/>
    <mergeCell ref="M20:M21"/>
    <mergeCell ref="N20:N21"/>
    <mergeCell ref="O20:O21"/>
    <mergeCell ref="O18:O19"/>
    <mergeCell ref="A20:A21"/>
    <mergeCell ref="B20:B21"/>
    <mergeCell ref="C20:C21"/>
    <mergeCell ref="D20:D21"/>
    <mergeCell ref="E20:E21"/>
    <mergeCell ref="F20:G20"/>
    <mergeCell ref="H20:I20"/>
    <mergeCell ref="J20:J21"/>
    <mergeCell ref="K20:K21"/>
    <mergeCell ref="H18:I18"/>
    <mergeCell ref="J18:J19"/>
    <mergeCell ref="K18:K19"/>
    <mergeCell ref="L18:L19"/>
    <mergeCell ref="M18:M19"/>
    <mergeCell ref="N18:N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zoomScale="60" zoomScaleNormal="60" workbookViewId="0">
      <selection activeCell="D8" sqref="D8"/>
    </sheetView>
  </sheetViews>
  <sheetFormatPr baseColWidth="10" defaultRowHeight="15"/>
  <cols>
    <col min="2" max="2" width="20.140625" customWidth="1"/>
    <col min="3" max="3" width="50.5703125" customWidth="1"/>
    <col min="4" max="4" width="44.5703125" customWidth="1"/>
    <col min="5" max="5" width="6.28515625" bestFit="1" customWidth="1"/>
    <col min="6" max="6" width="6.28515625" customWidth="1"/>
    <col min="7" max="7" width="6.42578125" bestFit="1" customWidth="1"/>
    <col min="8" max="8" width="7.5703125" customWidth="1"/>
    <col min="9" max="9" width="8.5703125" bestFit="1" customWidth="1"/>
    <col min="11" max="11" width="5.42578125" bestFit="1" customWidth="1"/>
    <col min="12" max="12" width="14.85546875" customWidth="1"/>
    <col min="13" max="13" width="70.5703125" customWidth="1"/>
    <col min="14" max="16" width="21.28515625" customWidth="1"/>
  </cols>
  <sheetData>
    <row r="1" spans="1:16" s="6" customFormat="1" ht="31.5">
      <c r="A1" s="2" t="s">
        <v>0</v>
      </c>
      <c r="B1" s="2" t="s">
        <v>1</v>
      </c>
      <c r="C1" s="2" t="s">
        <v>2</v>
      </c>
      <c r="D1" s="2" t="s">
        <v>3</v>
      </c>
      <c r="E1" s="3" t="s">
        <v>4</v>
      </c>
      <c r="F1" s="3" t="s">
        <v>5</v>
      </c>
      <c r="G1" s="3" t="s">
        <v>6</v>
      </c>
      <c r="H1" s="3" t="s">
        <v>7</v>
      </c>
      <c r="I1" s="3" t="s">
        <v>8</v>
      </c>
      <c r="J1" s="3" t="s">
        <v>9</v>
      </c>
      <c r="K1" s="3" t="s">
        <v>10</v>
      </c>
      <c r="L1" s="4" t="s">
        <v>11</v>
      </c>
      <c r="M1" s="5" t="s">
        <v>12</v>
      </c>
      <c r="N1" s="2" t="s">
        <v>13</v>
      </c>
      <c r="O1" s="2" t="s">
        <v>14</v>
      </c>
      <c r="P1" s="2" t="s">
        <v>15</v>
      </c>
    </row>
    <row r="2" spans="1:16" s="13" customFormat="1" ht="30">
      <c r="A2" s="7" t="s">
        <v>16</v>
      </c>
      <c r="B2" s="8" t="s">
        <v>17</v>
      </c>
      <c r="C2" s="8" t="s">
        <v>18</v>
      </c>
      <c r="D2" s="8" t="s">
        <v>19</v>
      </c>
      <c r="E2" s="9"/>
      <c r="F2" s="9"/>
      <c r="G2" s="9"/>
      <c r="H2" s="9" t="s">
        <v>20</v>
      </c>
      <c r="I2" s="9"/>
      <c r="J2" s="9"/>
      <c r="K2" s="9"/>
      <c r="L2" s="10" t="str">
        <f>IF(OR(MID(E2,4,2)="VH",MID(F2,4,2)="VH",MID(G2,4,2)="VH",MID(H2,4,2)="VH",MID(I2,4,2)="VH",MID(J2,4,2)="VH",MID(K2,4,2)="VH"),"VH",IF(OR(MID(E2,4,2)="H",MID(F2,4,2)="H",MID(G2,4,2)="H",MID(H2,4,2)="H",MID(I2,4,2)="H",MID(J2,4,2)="H",MID(K2,4,2)="H"),"H",IF(OR(MID(E2,4,2)="M",MID(F2,4,2)="M",MID(G2,4,2)="M",MID(H2,4,2)="M",MID(I2,4,2)="M",MID(J2,4,2)="M",MID(K2,4,2)="M"),"M",IF(OR(MID(E2,4,2)="L",MID(F2,4,2)="L",MID(G2,4,2)="L",MID(H2,4,2)="L",MID(I2,4,2)="L",MID(J2,4,2)="L",MID(K2,4,2)="L"),"L",IF(OR(MID(E2,4,2)="N",MID(F2,4,2)="N",MID(G2,4,2)="N",MID(H2,4,2)="N",MID(I2,4,2)="N",MID(J2,4,2)="N",MID(K2,4,2)="N"),"N",0)))))</f>
        <v>L</v>
      </c>
      <c r="M2" s="11" t="s">
        <v>21</v>
      </c>
      <c r="N2" s="12"/>
      <c r="O2" s="12"/>
      <c r="P2" s="12"/>
    </row>
    <row r="3" spans="1:16" s="13" customFormat="1" ht="30">
      <c r="A3" s="7" t="s">
        <v>22</v>
      </c>
      <c r="B3" s="8" t="s">
        <v>17</v>
      </c>
      <c r="C3" s="8" t="s">
        <v>23</v>
      </c>
      <c r="D3" s="8" t="s">
        <v>24</v>
      </c>
      <c r="E3" s="9"/>
      <c r="F3" s="9"/>
      <c r="G3" s="9"/>
      <c r="H3" s="9" t="s">
        <v>20</v>
      </c>
      <c r="I3" s="9" t="s">
        <v>20</v>
      </c>
      <c r="J3" s="9"/>
      <c r="K3" s="9"/>
      <c r="L3" s="10" t="str">
        <f t="shared" ref="L3:L14" si="0">IF(OR(MID(E3,4,2)="VH",MID(F3,4,2)="VH",MID(G3,4,2)="VH",MID(H3,4,2)="VH",MID(I3,4,2)="VH",MID(J3,4,2)="VH",MID(K3,4,2)="VH"),"VH",IF(OR(MID(E3,4,2)="H",MID(F3,4,2)="H",MID(G3,4,2)="H",MID(H3,4,2)="H",MID(I3,4,2)="H",MID(J3,4,2)="H",MID(K3,4,2)="H"),"H",IF(OR(MID(E3,4,2)="M",MID(F3,4,2)="M",MID(G3,4,2)="M",MID(H3,4,2)="M",MID(I3,4,2)="M",MID(J3,4,2)="M",MID(K3,4,2)="M"),"M",IF(OR(MID(E3,4,2)="L",MID(F3,4,2)="L",MID(G3,4,2)="L",MID(H3,4,2)="L",MID(I3,4,2)="L",MID(J3,4,2)="L",MID(K3,4,2)="L"),"L",IF(OR(MID(E3,4,2)="N",MID(F3,4,2)="N",MID(G3,4,2)="N",MID(H3,4,2)="N",MID(I3,4,2)="N",MID(J3,4,2)="N",MID(K3,4,2)="N"),"N",0)))))</f>
        <v>L</v>
      </c>
      <c r="M3" s="11" t="s">
        <v>25</v>
      </c>
      <c r="N3" s="12"/>
      <c r="O3" s="12"/>
      <c r="P3" s="12"/>
    </row>
    <row r="4" spans="1:16" s="13" customFormat="1" ht="60">
      <c r="A4" s="7" t="s">
        <v>26</v>
      </c>
      <c r="B4" s="8" t="s">
        <v>17</v>
      </c>
      <c r="C4" s="8" t="s">
        <v>219</v>
      </c>
      <c r="D4" s="8" t="s">
        <v>213</v>
      </c>
      <c r="E4" s="9"/>
      <c r="F4" s="9"/>
      <c r="G4" s="9"/>
      <c r="H4" s="9" t="s">
        <v>67</v>
      </c>
      <c r="I4" s="9"/>
      <c r="J4" s="9"/>
      <c r="K4" s="9"/>
      <c r="L4" s="10" t="str">
        <f t="shared" si="0"/>
        <v>M</v>
      </c>
      <c r="M4" s="11" t="s">
        <v>223</v>
      </c>
      <c r="N4" s="12"/>
      <c r="O4" s="12"/>
      <c r="P4" s="12"/>
    </row>
    <row r="5" spans="1:16" s="13" customFormat="1" ht="39.950000000000003" customHeight="1">
      <c r="A5" s="7" t="s">
        <v>31</v>
      </c>
      <c r="B5" s="8" t="s">
        <v>17</v>
      </c>
      <c r="C5" s="8" t="s">
        <v>222</v>
      </c>
      <c r="D5" s="8" t="s">
        <v>228</v>
      </c>
      <c r="E5" s="9"/>
      <c r="F5" s="9"/>
      <c r="G5" s="9"/>
      <c r="H5" s="9" t="s">
        <v>67</v>
      </c>
      <c r="I5" s="9"/>
      <c r="J5" s="9"/>
      <c r="K5" s="9"/>
      <c r="L5" s="10" t="str">
        <f t="shared" si="0"/>
        <v>M</v>
      </c>
      <c r="M5" s="11" t="s">
        <v>224</v>
      </c>
      <c r="N5" s="12"/>
      <c r="O5" s="12"/>
      <c r="P5" s="12"/>
    </row>
    <row r="6" spans="1:16" s="13" customFormat="1" ht="45">
      <c r="A6" s="7" t="s">
        <v>36</v>
      </c>
      <c r="B6" s="8" t="s">
        <v>17</v>
      </c>
      <c r="C6" s="8" t="s">
        <v>221</v>
      </c>
      <c r="D6" s="8" t="s">
        <v>221</v>
      </c>
      <c r="E6" s="9"/>
      <c r="F6" s="9"/>
      <c r="G6" s="9"/>
      <c r="H6" s="9" t="s">
        <v>70</v>
      </c>
      <c r="I6" s="9"/>
      <c r="J6" s="9"/>
      <c r="K6" s="9"/>
      <c r="L6" s="10" t="str">
        <f t="shared" si="0"/>
        <v>M</v>
      </c>
      <c r="M6" s="11" t="s">
        <v>226</v>
      </c>
      <c r="N6" s="12"/>
      <c r="O6" s="12"/>
      <c r="P6" s="12"/>
    </row>
    <row r="7" spans="1:16" s="13" customFormat="1" ht="75">
      <c r="A7" s="7" t="s">
        <v>39</v>
      </c>
      <c r="B7" s="8" t="s">
        <v>27</v>
      </c>
      <c r="C7" s="8" t="s">
        <v>28</v>
      </c>
      <c r="D7" s="8" t="s">
        <v>29</v>
      </c>
      <c r="E7" s="9"/>
      <c r="F7" s="9"/>
      <c r="G7" s="9"/>
      <c r="H7" s="9" t="s">
        <v>20</v>
      </c>
      <c r="I7" s="9"/>
      <c r="J7" s="9" t="s">
        <v>30</v>
      </c>
      <c r="K7" s="9"/>
      <c r="L7" s="10" t="str">
        <f t="shared" si="0"/>
        <v>L</v>
      </c>
      <c r="M7" s="11" t="s">
        <v>205</v>
      </c>
      <c r="N7" s="12"/>
      <c r="O7" s="12"/>
      <c r="P7" s="12"/>
    </row>
    <row r="8" spans="1:16" s="13" customFormat="1" ht="60">
      <c r="A8" s="7" t="s">
        <v>43</v>
      </c>
      <c r="B8" s="8" t="s">
        <v>27</v>
      </c>
      <c r="C8" s="8" t="s">
        <v>32</v>
      </c>
      <c r="D8" s="14" t="s">
        <v>33</v>
      </c>
      <c r="E8" s="9"/>
      <c r="F8" s="9"/>
      <c r="G8" s="9"/>
      <c r="H8" s="9" t="s">
        <v>34</v>
      </c>
      <c r="I8" s="9"/>
      <c r="J8" s="9"/>
      <c r="K8" s="9"/>
      <c r="L8" s="10" t="str">
        <f t="shared" si="0"/>
        <v>M</v>
      </c>
      <c r="M8" s="11" t="s">
        <v>35</v>
      </c>
      <c r="N8" s="12"/>
      <c r="O8" s="12"/>
      <c r="P8" s="12"/>
    </row>
    <row r="9" spans="1:16" s="13" customFormat="1" ht="165">
      <c r="A9" s="7" t="s">
        <v>47</v>
      </c>
      <c r="B9" s="8" t="s">
        <v>27</v>
      </c>
      <c r="C9" s="8" t="s">
        <v>37</v>
      </c>
      <c r="D9" s="14" t="s">
        <v>38</v>
      </c>
      <c r="E9" s="9"/>
      <c r="F9" s="9"/>
      <c r="G9" s="9"/>
      <c r="H9" s="9" t="s">
        <v>20</v>
      </c>
      <c r="I9" s="9"/>
      <c r="J9" s="9"/>
      <c r="K9" s="9"/>
      <c r="L9" s="10" t="str">
        <f t="shared" si="0"/>
        <v>L</v>
      </c>
      <c r="M9" s="11" t="s">
        <v>227</v>
      </c>
      <c r="N9" s="12"/>
      <c r="O9" s="12"/>
      <c r="P9" s="12"/>
    </row>
    <row r="10" spans="1:16" s="13" customFormat="1" ht="60">
      <c r="A10" s="7" t="s">
        <v>170</v>
      </c>
      <c r="B10" s="8" t="s">
        <v>40</v>
      </c>
      <c r="C10" s="8" t="s">
        <v>41</v>
      </c>
      <c r="D10" s="14" t="s">
        <v>204</v>
      </c>
      <c r="E10" s="9"/>
      <c r="F10" s="9"/>
      <c r="G10" s="9"/>
      <c r="H10" s="9" t="s">
        <v>42</v>
      </c>
      <c r="I10" s="9"/>
      <c r="J10" s="9"/>
      <c r="K10" s="9"/>
      <c r="L10" s="10" t="str">
        <f>IF(OR(MID(E10,4,2)="VH",MID(F10,4,2)="VH",MID(G10,4,2)="VH",MID(H10,4,2)="VH",MID(I10,4,2)="VH",MID(J10,4,2)="VH",MID(K10,4,2)="VH"),"VH",IF(OR(MID(E10,4,2)="H",MID(F10,4,2)="H",MID(G10,4,2)="H",MID(H10,4,2)="H",MID(I10,4,2)="H",MID(J10,4,2)="H",MID(K10,4,2)="H"),"H",IF(OR(MID(E10,4,2)="M",MID(F10,4,2)="M",MID(G10,4,2)="M",MID(H10,4,2)="M",MID(I10,4,2)="M",MID(J10,4,2)="M",MID(K10,4,2)="M"),"M",IF(OR(MID(E10,4,2)="L",MID(F10,4,2)="L",MID(G10,4,2)="L",MID(H10,4,2)="L",MID(I10,4,2)="L",MID(J10,4,2)="L",MID(K10,4,2)="L"),"L",IF(OR(MID(E10,4,2)="N",MID(F10,4,2)="N",MID(G10,4,2)="N",MID(H10,4,2)="N",MID(I10,4,2)="N",MID(J10,4,2)="N",MID(K10,4,2)="N"),"N",0)))))</f>
        <v>L</v>
      </c>
      <c r="M10" s="11" t="s">
        <v>225</v>
      </c>
      <c r="N10" s="12"/>
      <c r="O10" s="12"/>
      <c r="P10" s="12"/>
    </row>
    <row r="11" spans="1:16" s="13" customFormat="1" ht="45">
      <c r="A11" s="7" t="s">
        <v>51</v>
      </c>
      <c r="B11" s="8" t="s">
        <v>40</v>
      </c>
      <c r="C11" s="8" t="s">
        <v>44</v>
      </c>
      <c r="D11" s="14" t="s">
        <v>45</v>
      </c>
      <c r="E11" s="9"/>
      <c r="F11" s="9"/>
      <c r="G11" s="9"/>
      <c r="H11" s="9" t="s">
        <v>20</v>
      </c>
      <c r="I11" s="9"/>
      <c r="J11" s="9"/>
      <c r="K11" s="9"/>
      <c r="L11" s="10" t="str">
        <f t="shared" si="0"/>
        <v>L</v>
      </c>
      <c r="M11" s="11" t="s">
        <v>46</v>
      </c>
      <c r="N11" s="12"/>
      <c r="O11" s="12"/>
      <c r="P11" s="12"/>
    </row>
    <row r="12" spans="1:16" s="13" customFormat="1">
      <c r="A12" s="7" t="s">
        <v>220</v>
      </c>
      <c r="B12" s="8" t="s">
        <v>40</v>
      </c>
      <c r="C12" s="8" t="s">
        <v>48</v>
      </c>
      <c r="D12" s="14" t="s">
        <v>49</v>
      </c>
      <c r="E12" s="9"/>
      <c r="F12" s="9"/>
      <c r="G12" s="9"/>
      <c r="H12" s="9" t="s">
        <v>20</v>
      </c>
      <c r="I12" s="9"/>
      <c r="J12" s="9"/>
      <c r="K12" s="9"/>
      <c r="L12" s="10" t="str">
        <f t="shared" si="0"/>
        <v>L</v>
      </c>
      <c r="M12" s="11" t="s">
        <v>50</v>
      </c>
      <c r="N12" s="12"/>
      <c r="O12" s="12"/>
      <c r="P12" s="12"/>
    </row>
    <row r="13" spans="1:16" s="13" customFormat="1" ht="30">
      <c r="A13" s="7" t="s">
        <v>229</v>
      </c>
      <c r="B13" s="8" t="s">
        <v>52</v>
      </c>
      <c r="C13" s="8" t="s">
        <v>53</v>
      </c>
      <c r="D13" s="14" t="s">
        <v>54</v>
      </c>
      <c r="E13" s="9"/>
      <c r="F13" s="9"/>
      <c r="G13" s="9"/>
      <c r="H13" s="9" t="s">
        <v>20</v>
      </c>
      <c r="I13" s="9" t="s">
        <v>55</v>
      </c>
      <c r="J13" s="9"/>
      <c r="K13" s="9"/>
      <c r="L13" s="10" t="str">
        <f t="shared" si="0"/>
        <v>L</v>
      </c>
      <c r="M13" s="11" t="s">
        <v>56</v>
      </c>
      <c r="N13" s="12"/>
      <c r="O13" s="12"/>
      <c r="P13" s="12"/>
    </row>
    <row r="14" spans="1:16" s="13" customFormat="1" ht="30">
      <c r="A14" s="7" t="s">
        <v>230</v>
      </c>
      <c r="B14" s="8" t="s">
        <v>52</v>
      </c>
      <c r="C14" s="15" t="s">
        <v>57</v>
      </c>
      <c r="D14" s="14" t="s">
        <v>58</v>
      </c>
      <c r="E14" s="36"/>
      <c r="F14" s="36"/>
      <c r="G14" s="36"/>
      <c r="H14" s="36" t="s">
        <v>20</v>
      </c>
      <c r="I14" s="36" t="s">
        <v>55</v>
      </c>
      <c r="J14" s="36"/>
      <c r="K14" s="36"/>
      <c r="L14" s="37" t="str">
        <f t="shared" si="0"/>
        <v>L</v>
      </c>
      <c r="M14" s="11" t="s">
        <v>59</v>
      </c>
      <c r="N14" s="12"/>
      <c r="O14" s="12"/>
      <c r="P14" s="12"/>
    </row>
  </sheetData>
  <phoneticPr fontId="10" type="noConversion"/>
  <conditionalFormatting sqref="L2:L14">
    <cfRule type="containsText" dxfId="41" priority="24" stopIfTrue="1" operator="containsText" text="VH">
      <formula>NOT(ISERROR(SEARCH("VH",L2)))</formula>
    </cfRule>
    <cfRule type="containsText" dxfId="40" priority="28" stopIfTrue="1" operator="containsText" text="M">
      <formula>NOT(ISERROR(SEARCH("M",L2)))</formula>
    </cfRule>
    <cfRule type="containsText" dxfId="39" priority="27" stopIfTrue="1" operator="containsText" text="H">
      <formula>NOT(ISERROR(SEARCH("H",L2)))</formula>
    </cfRule>
    <cfRule type="containsText" dxfId="38" priority="26" stopIfTrue="1" operator="containsText" text="L">
      <formula>NOT(ISERROR(SEARCH("L",L2)))</formula>
    </cfRule>
    <cfRule type="containsText" dxfId="37" priority="25" stopIfTrue="1" operator="containsText" text="N">
      <formula>NOT(ISERROR(SEARCH("N",L2)))</formula>
    </cfRule>
    <cfRule type="cellIs" dxfId="36" priority="16" stopIfTrue="1" operator="equal">
      <formula>#REF!</formula>
    </cfRule>
    <cfRule type="cellIs" dxfId="35" priority="17" stopIfTrue="1" operator="between">
      <formula>#REF!</formula>
      <formula>#REF!</formula>
    </cfRule>
    <cfRule type="cellIs" dxfId="34" priority="18" stopIfTrue="1" operator="equal">
      <formula>#REF!</formula>
    </cfRule>
    <cfRule type="cellIs" dxfId="33" priority="19" stopIfTrue="1" operator="equal">
      <formula>#REF!</formula>
    </cfRule>
    <cfRule type="cellIs" dxfId="32" priority="20" stopIfTrue="1" operator="equal">
      <formula>#REF!</formula>
    </cfRule>
    <cfRule type="cellIs" dxfId="31" priority="21" stopIfTrue="1" operator="between">
      <formula>#REF!</formula>
      <formula>#REF!</formula>
    </cfRule>
    <cfRule type="cellIs" dxfId="30" priority="22" stopIfTrue="1" operator="equal">
      <formula>#REF!</formula>
    </cfRule>
    <cfRule type="cellIs" dxfId="29" priority="23" stopIfTrue="1" operator="equal">
      <formula>#REF!</formula>
    </cfRule>
  </conditionalFormatting>
  <conditionalFormatting sqref="N2:N8">
    <cfRule type="cellIs" dxfId="28" priority="37" operator="equal">
      <formula>#REF!</formula>
    </cfRule>
    <cfRule type="cellIs" dxfId="27" priority="36" operator="equal">
      <formula>#REF!</formula>
    </cfRule>
    <cfRule type="cellIs" dxfId="26" priority="35" operator="equal">
      <formula>#REF!</formula>
    </cfRule>
    <cfRule type="cellIs" dxfId="25" priority="38" operator="equal">
      <formula>#REF!</formula>
    </cfRule>
  </conditionalFormatting>
  <conditionalFormatting sqref="N2:N10">
    <cfRule type="cellIs" dxfId="24" priority="33" operator="equal">
      <formula>#REF!</formula>
    </cfRule>
  </conditionalFormatting>
  <conditionalFormatting sqref="N9:N10">
    <cfRule type="cellIs" dxfId="23" priority="32" operator="equal">
      <formula>#REF!</formula>
    </cfRule>
    <cfRule type="cellIs" dxfId="22" priority="31" operator="equal">
      <formula>#REF!</formula>
    </cfRule>
    <cfRule type="cellIs" dxfId="21" priority="30" operator="equal">
      <formula>#REF!</formula>
    </cfRule>
  </conditionalFormatting>
  <conditionalFormatting sqref="N9:N12">
    <cfRule type="cellIs" dxfId="20" priority="10" operator="equal">
      <formula>#REF!</formula>
    </cfRule>
  </conditionalFormatting>
  <conditionalFormatting sqref="N10">
    <cfRule type="cellIs" dxfId="19" priority="42" operator="equal">
      <formula>#REF!</formula>
    </cfRule>
    <cfRule type="cellIs" dxfId="18" priority="40" operator="equal">
      <formula>#REF!</formula>
    </cfRule>
    <cfRule type="cellIs" dxfId="17" priority="41" operator="equal">
      <formula>#REF!</formula>
    </cfRule>
    <cfRule type="cellIs" dxfId="16" priority="43" operator="equal">
      <formula>#REF!</formula>
    </cfRule>
  </conditionalFormatting>
  <conditionalFormatting sqref="N11">
    <cfRule type="cellIs" dxfId="15" priority="9" operator="equal">
      <formula>#REF!</formula>
    </cfRule>
    <cfRule type="cellIs" dxfId="14" priority="8" operator="equal">
      <formula>#REF!</formula>
    </cfRule>
    <cfRule type="cellIs" dxfId="13" priority="5" operator="equal">
      <formula>#REF!</formula>
    </cfRule>
    <cfRule type="cellIs" dxfId="12" priority="4" operator="equal">
      <formula>#REF!</formula>
    </cfRule>
    <cfRule type="cellIs" dxfId="11" priority="3" operator="equal">
      <formula>#REF!</formula>
    </cfRule>
    <cfRule type="cellIs" dxfId="10" priority="2" operator="equal">
      <formula>#REF!</formula>
    </cfRule>
    <cfRule type="cellIs" dxfId="9" priority="1" operator="equal">
      <formula>#REF!</formula>
    </cfRule>
    <cfRule type="cellIs" dxfId="8" priority="7" operator="equal">
      <formula>#REF!</formula>
    </cfRule>
  </conditionalFormatting>
  <conditionalFormatting sqref="N12">
    <cfRule type="cellIs" dxfId="7" priority="14" operator="equal">
      <formula>#REF!</formula>
    </cfRule>
    <cfRule type="cellIs" dxfId="6" priority="13" operator="equal">
      <formula>#REF!</formula>
    </cfRule>
    <cfRule type="cellIs" dxfId="5" priority="12" operator="equal">
      <formula>#REF!</formula>
    </cfRule>
  </conditionalFormatting>
  <conditionalFormatting sqref="N12:N14">
    <cfRule type="cellIs" dxfId="4" priority="15" operator="equal">
      <formula>#REF!</formula>
    </cfRule>
  </conditionalFormatting>
  <conditionalFormatting sqref="N13:N14">
    <cfRule type="cellIs" dxfId="3" priority="45" operator="equal">
      <formula>#REF!</formula>
    </cfRule>
    <cfRule type="cellIs" dxfId="2" priority="46" operator="equal">
      <formula>#REF!</formula>
    </cfRule>
    <cfRule type="cellIs" dxfId="1" priority="47" operator="equal">
      <formula>#REF!</formula>
    </cfRule>
    <cfRule type="cellIs" dxfId="0" priority="48"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Listas!$B$2:$AF$2</xm:f>
          </x14:formula1>
          <xm:sqref>E2:K14</xm:sqref>
        </x14:dataValidation>
        <x14:dataValidation type="list" allowBlank="1" showInputMessage="1" showErrorMessage="1">
          <x14:formula1>
            <xm:f>Listas!$A$5:$A$14</xm:f>
          </x14:formula1>
          <xm:sqref>B2:B14</xm:sqref>
        </x14:dataValidation>
        <x14:dataValidation type="list" allowBlank="1" showInputMessage="1" showErrorMessage="1">
          <x14:formula1>
            <xm:f>'[1]Definiciones generales'!#REF!</xm:f>
          </x14:formula1>
          <xm:sqref>N2:O14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4"/>
  <sheetViews>
    <sheetView topLeftCell="Q1" workbookViewId="0">
      <selection activeCell="AA11" sqref="AA11"/>
    </sheetView>
  </sheetViews>
  <sheetFormatPr baseColWidth="10" defaultRowHeight="15"/>
  <cols>
    <col min="1" max="1" width="30.85546875" bestFit="1" customWidth="1"/>
  </cols>
  <sheetData>
    <row r="2" spans="1:32">
      <c r="A2" s="16" t="s">
        <v>60</v>
      </c>
      <c r="B2" s="17" t="s">
        <v>214</v>
      </c>
      <c r="C2" s="17" t="s">
        <v>61</v>
      </c>
      <c r="D2" s="17" t="s">
        <v>62</v>
      </c>
      <c r="E2" s="17" t="s">
        <v>63</v>
      </c>
      <c r="F2" s="17" t="s">
        <v>64</v>
      </c>
      <c r="G2" s="17" t="s">
        <v>65</v>
      </c>
      <c r="H2" s="17" t="s">
        <v>215</v>
      </c>
      <c r="I2" s="17" t="s">
        <v>66</v>
      </c>
      <c r="J2" s="17" t="s">
        <v>55</v>
      </c>
      <c r="K2" s="17" t="s">
        <v>42</v>
      </c>
      <c r="L2" s="17" t="s">
        <v>67</v>
      </c>
      <c r="M2" s="17" t="s">
        <v>68</v>
      </c>
      <c r="N2" s="17" t="s">
        <v>216</v>
      </c>
      <c r="O2" s="17" t="s">
        <v>69</v>
      </c>
      <c r="P2" s="17" t="s">
        <v>20</v>
      </c>
      <c r="Q2" s="17" t="s">
        <v>34</v>
      </c>
      <c r="R2" s="17" t="s">
        <v>70</v>
      </c>
      <c r="S2" s="17" t="s">
        <v>71</v>
      </c>
      <c r="T2" s="17" t="s">
        <v>217</v>
      </c>
      <c r="U2" s="17" t="s">
        <v>30</v>
      </c>
      <c r="V2" s="17" t="s">
        <v>72</v>
      </c>
      <c r="W2" s="17" t="s">
        <v>73</v>
      </c>
      <c r="X2" s="17" t="s">
        <v>74</v>
      </c>
      <c r="Y2" s="17" t="s">
        <v>75</v>
      </c>
      <c r="Z2" s="17" t="s">
        <v>218</v>
      </c>
      <c r="AA2" s="17" t="s">
        <v>76</v>
      </c>
      <c r="AB2" s="17" t="s">
        <v>77</v>
      </c>
      <c r="AC2" s="17" t="s">
        <v>78</v>
      </c>
      <c r="AD2" s="17" t="s">
        <v>79</v>
      </c>
      <c r="AE2" s="17" t="s">
        <v>80</v>
      </c>
      <c r="AF2" s="18"/>
    </row>
    <row r="4" spans="1:32">
      <c r="A4" s="19" t="s">
        <v>1</v>
      </c>
    </row>
    <row r="5" spans="1:32">
      <c r="A5" s="1" t="s">
        <v>52</v>
      </c>
    </row>
    <row r="6" spans="1:32">
      <c r="A6" s="1" t="s">
        <v>81</v>
      </c>
    </row>
    <row r="7" spans="1:32">
      <c r="A7" s="1" t="s">
        <v>17</v>
      </c>
    </row>
    <row r="8" spans="1:32">
      <c r="A8" s="1" t="s">
        <v>82</v>
      </c>
    </row>
    <row r="9" spans="1:32">
      <c r="A9" s="1" t="s">
        <v>27</v>
      </c>
    </row>
    <row r="10" spans="1:32">
      <c r="A10" s="1" t="s">
        <v>83</v>
      </c>
    </row>
    <row r="11" spans="1:32">
      <c r="A11" s="1" t="s">
        <v>40</v>
      </c>
    </row>
    <row r="12" spans="1:32">
      <c r="A12" s="1" t="s">
        <v>84</v>
      </c>
    </row>
    <row r="13" spans="1:32">
      <c r="A13" s="1" t="s">
        <v>85</v>
      </c>
    </row>
    <row r="14" spans="1:32">
      <c r="A14" s="1" t="s">
        <v>86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1D1878DB1335499DDB13F3A4C3009B" ma:contentTypeVersion="19" ma:contentTypeDescription="Ein neues Dokument erstellen." ma:contentTypeScope="" ma:versionID="2764515310b66be40b74970f1ab09e03">
  <xsd:schema xmlns:xsd="http://www.w3.org/2001/XMLSchema" xmlns:xs="http://www.w3.org/2001/XMLSchema" xmlns:p="http://schemas.microsoft.com/office/2006/metadata/properties" xmlns:ns2="388ba771-cdb3-4ab4-b105-079ba08c4720" xmlns:ns3="eabf0ec1-5846-45d3-901d-efa415327165" xmlns:ns4="484c8c59-755d-4516-b8d2-1621b38262b4" targetNamespace="http://schemas.microsoft.com/office/2006/metadata/properties" ma:root="true" ma:fieldsID="09bc53a79a7a89d943a09881b00ab926" ns2:_="" ns3:_="" ns4:_="">
    <xsd:import namespace="388ba771-cdb3-4ab4-b105-079ba08c4720"/>
    <xsd:import namespace="eabf0ec1-5846-45d3-901d-efa415327165"/>
    <xsd:import namespace="484c8c59-755d-4516-b8d2-1621b38262b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_Flow_SignoffStatu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8ba771-cdb3-4ab4-b105-079ba08c47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_Flow_SignoffStatus" ma:index="24" nillable="true" ma:displayName="Status Unterschrift" ma:internalName="Status_x0020_Unterschrift">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bf0ec1-5846-45d3-901d-efa415327165"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84c8c59-755d-4516-b8d2-1621b38262b4"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885589fd-bed1-4f41-bda0-46e8ec2024eb}" ma:internalName="TaxCatchAll" ma:showField="CatchAllData" ma:web="eabf0ec1-5846-45d3-901d-efa4153271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eabf0ec1-5846-45d3-901d-efa415327165">
      <UserInfo>
        <DisplayName/>
        <AccountId xsi:nil="true"/>
        <AccountType/>
      </UserInfo>
    </SharedWithUsers>
    <MediaLengthInSeconds xmlns="388ba771-cdb3-4ab4-b105-079ba08c4720" xsi:nil="true"/>
    <_Flow_SignoffStatus xmlns="388ba771-cdb3-4ab4-b105-079ba08c4720" xsi:nil="true"/>
    <TaxCatchAll xmlns="484c8c59-755d-4516-b8d2-1621b38262b4" xsi:nil="true"/>
    <lcf76f155ced4ddcb4097134ff3c332f xmlns="388ba771-cdb3-4ab4-b105-079ba08c47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E08C65-6564-45DF-86B9-966F94A6BB8F}"/>
</file>

<file path=customXml/itemProps2.xml><?xml version="1.0" encoding="utf-8"?>
<ds:datastoreItem xmlns:ds="http://schemas.openxmlformats.org/officeDocument/2006/customXml" ds:itemID="{31D9CA6D-E239-46D6-B92B-944C700CA7DC}"/>
</file>

<file path=customXml/itemProps3.xml><?xml version="1.0" encoding="utf-8"?>
<ds:datastoreItem xmlns:ds="http://schemas.openxmlformats.org/officeDocument/2006/customXml" ds:itemID="{7A9E5032-E3F2-42F3-BC18-913D4832E6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vt:lpstr>
      <vt:lpstr>Definiciones generales</vt:lpstr>
      <vt:lpstr>Matriz</vt:lpstr>
      <vt:lpstr>Optimización</vt:lpstr>
      <vt:lpstr>Listas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Maria Vasquez</dc:creator>
  <cp:lastModifiedBy>Cristian Saavedra</cp:lastModifiedBy>
  <dcterms:created xsi:type="dcterms:W3CDTF">2024-01-23T20:39:10Z</dcterms:created>
  <dcterms:modified xsi:type="dcterms:W3CDTF">2024-02-23T16:37:51Z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0x0101003B1D1878DB1335499DDB13F3A4C3009B</vt:lpwstr>
  </property>
  <property fmtid="{D5CDD505-2E9C-101B-9397-08002B2CF9AE}" pid="3" name="Order">
    <vt:r8>36500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